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74.197\UEF - Servidor\2018\Info enviada a CFRF\III Trimestre\"/>
    </mc:Choice>
  </mc:AlternateContent>
  <bookViews>
    <workbookView xWindow="0" yWindow="0" windowWidth="28800" windowHeight="12210"/>
  </bookViews>
  <sheets>
    <sheet name="Anexo II Sep 2018" sheetId="1" r:id="rId1"/>
  </sheets>
  <externalReferences>
    <externalReference r:id="rId2"/>
  </externalReferences>
  <definedNames>
    <definedName name="__xlnm.Print_Area_6">'Anexo II Sep 2018'!$A$1:$L$39</definedName>
    <definedName name="_xlnm.Print_Area" localSheetId="0">'Anexo II Sep 2018'!$A$1:$L$39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V55" i="1"/>
  <c r="U55" i="1"/>
  <c r="T55" i="1"/>
  <c r="S55" i="1"/>
  <c r="R55" i="1"/>
  <c r="Q55" i="1"/>
  <c r="P55" i="1"/>
  <c r="O55" i="1"/>
  <c r="V54" i="1"/>
  <c r="U54" i="1"/>
  <c r="T54" i="1"/>
  <c r="S54" i="1"/>
  <c r="R54" i="1"/>
  <c r="Q54" i="1"/>
  <c r="P54" i="1"/>
  <c r="O54" i="1"/>
  <c r="V53" i="1"/>
  <c r="U53" i="1"/>
  <c r="T53" i="1"/>
  <c r="S53" i="1"/>
  <c r="R53" i="1"/>
  <c r="Q53" i="1"/>
  <c r="P53" i="1"/>
  <c r="O53" i="1"/>
  <c r="V52" i="1"/>
  <c r="U52" i="1"/>
  <c r="T52" i="1"/>
  <c r="S52" i="1"/>
  <c r="R52" i="1"/>
  <c r="Q52" i="1"/>
  <c r="P52" i="1"/>
  <c r="O52" i="1"/>
  <c r="V51" i="1"/>
  <c r="U51" i="1"/>
  <c r="T51" i="1"/>
  <c r="S51" i="1"/>
  <c r="R51" i="1"/>
  <c r="Q51" i="1"/>
  <c r="P51" i="1"/>
  <c r="O51" i="1"/>
  <c r="V50" i="1"/>
  <c r="U50" i="1"/>
  <c r="T50" i="1"/>
  <c r="S50" i="1"/>
  <c r="R50" i="1"/>
  <c r="Q50" i="1"/>
  <c r="P50" i="1"/>
  <c r="O50" i="1"/>
  <c r="V49" i="1"/>
  <c r="U49" i="1"/>
  <c r="T49" i="1"/>
  <c r="S49" i="1"/>
  <c r="R49" i="1"/>
  <c r="Q49" i="1"/>
  <c r="P49" i="1"/>
  <c r="O49" i="1"/>
  <c r="V48" i="1"/>
  <c r="U48" i="1"/>
  <c r="T48" i="1"/>
  <c r="S48" i="1"/>
  <c r="R48" i="1"/>
  <c r="Q48" i="1"/>
  <c r="P48" i="1"/>
  <c r="O48" i="1"/>
  <c r="V47" i="1"/>
  <c r="U47" i="1"/>
  <c r="T47" i="1"/>
  <c r="S47" i="1"/>
  <c r="R47" i="1"/>
  <c r="Q47" i="1"/>
  <c r="P47" i="1"/>
  <c r="O47" i="1"/>
  <c r="V46" i="1"/>
  <c r="U46" i="1"/>
  <c r="S46" i="1"/>
  <c r="R46" i="1"/>
  <c r="P46" i="1"/>
  <c r="O46" i="1"/>
  <c r="K46" i="1"/>
  <c r="T46" i="1" s="1"/>
  <c r="H46" i="1"/>
  <c r="Q46" i="1" s="1"/>
  <c r="F46" i="1"/>
  <c r="V45" i="1"/>
  <c r="U45" i="1"/>
  <c r="T45" i="1"/>
  <c r="S45" i="1"/>
  <c r="R45" i="1"/>
  <c r="Q45" i="1"/>
  <c r="P45" i="1"/>
  <c r="O45" i="1"/>
  <c r="V44" i="1"/>
  <c r="U44" i="1"/>
  <c r="T44" i="1"/>
  <c r="S44" i="1"/>
  <c r="R44" i="1"/>
  <c r="Q44" i="1"/>
  <c r="P44" i="1"/>
  <c r="O44" i="1"/>
  <c r="V43" i="1"/>
  <c r="U43" i="1"/>
  <c r="T43" i="1"/>
  <c r="S43" i="1"/>
  <c r="R43" i="1"/>
  <c r="Q43" i="1"/>
  <c r="P43" i="1"/>
  <c r="O43" i="1"/>
  <c r="V42" i="1"/>
  <c r="U42" i="1"/>
  <c r="T42" i="1"/>
  <c r="S42" i="1"/>
  <c r="R42" i="1"/>
  <c r="Q42" i="1"/>
  <c r="P42" i="1"/>
  <c r="O42" i="1"/>
  <c r="V41" i="1"/>
  <c r="U41" i="1"/>
  <c r="T41" i="1"/>
  <c r="S41" i="1"/>
  <c r="R41" i="1"/>
  <c r="Q41" i="1"/>
  <c r="P41" i="1"/>
  <c r="O41" i="1"/>
  <c r="V40" i="1"/>
  <c r="U40" i="1"/>
  <c r="T40" i="1"/>
  <c r="S40" i="1"/>
  <c r="R40" i="1"/>
  <c r="Q40" i="1"/>
  <c r="P40" i="1"/>
  <c r="O40" i="1"/>
  <c r="V39" i="1"/>
  <c r="U39" i="1"/>
  <c r="T39" i="1"/>
  <c r="S39" i="1"/>
  <c r="R39" i="1"/>
  <c r="Q39" i="1"/>
  <c r="P39" i="1"/>
  <c r="O39" i="1"/>
  <c r="V38" i="1"/>
  <c r="U38" i="1"/>
  <c r="T38" i="1"/>
  <c r="S38" i="1"/>
  <c r="R38" i="1"/>
  <c r="Q38" i="1"/>
  <c r="P38" i="1"/>
  <c r="O38" i="1"/>
  <c r="V37" i="1"/>
  <c r="U37" i="1"/>
  <c r="T37" i="1"/>
  <c r="S37" i="1"/>
  <c r="R37" i="1"/>
  <c r="Q37" i="1"/>
  <c r="P37" i="1"/>
  <c r="F37" i="1"/>
  <c r="O37" i="1" s="1"/>
  <c r="V36" i="1"/>
  <c r="U36" i="1"/>
  <c r="T36" i="1"/>
  <c r="S36" i="1"/>
  <c r="R36" i="1"/>
  <c r="Q36" i="1"/>
  <c r="P36" i="1"/>
  <c r="O36" i="1"/>
  <c r="V35" i="1"/>
  <c r="U35" i="1"/>
  <c r="T35" i="1"/>
  <c r="S35" i="1"/>
  <c r="R35" i="1"/>
  <c r="Q35" i="1"/>
  <c r="P35" i="1"/>
  <c r="O35" i="1"/>
  <c r="V34" i="1"/>
  <c r="U34" i="1"/>
  <c r="T34" i="1"/>
  <c r="S34" i="1"/>
  <c r="R34" i="1"/>
  <c r="Q34" i="1"/>
  <c r="P34" i="1"/>
  <c r="O34" i="1"/>
  <c r="V33" i="1"/>
  <c r="U33" i="1"/>
  <c r="T33" i="1"/>
  <c r="S33" i="1"/>
  <c r="R33" i="1"/>
  <c r="Q33" i="1"/>
  <c r="P33" i="1"/>
  <c r="O33" i="1"/>
  <c r="V32" i="1"/>
  <c r="U32" i="1"/>
  <c r="T32" i="1"/>
  <c r="S32" i="1"/>
  <c r="R32" i="1"/>
  <c r="Q32" i="1"/>
  <c r="P32" i="1"/>
  <c r="O32" i="1"/>
  <c r="V31" i="1"/>
  <c r="U31" i="1"/>
  <c r="T31" i="1"/>
  <c r="S31" i="1"/>
  <c r="R31" i="1"/>
  <c r="Q31" i="1"/>
  <c r="P31" i="1"/>
  <c r="O31" i="1"/>
  <c r="V30" i="1"/>
  <c r="U30" i="1"/>
  <c r="T30" i="1"/>
  <c r="S30" i="1"/>
  <c r="R30" i="1"/>
  <c r="Q30" i="1"/>
  <c r="P30" i="1"/>
  <c r="O30" i="1"/>
  <c r="V29" i="1"/>
  <c r="U29" i="1"/>
  <c r="T29" i="1"/>
  <c r="S29" i="1"/>
  <c r="R29" i="1"/>
  <c r="Q29" i="1"/>
  <c r="P29" i="1"/>
  <c r="O29" i="1"/>
  <c r="V28" i="1"/>
  <c r="U28" i="1"/>
  <c r="T28" i="1"/>
  <c r="S28" i="1"/>
  <c r="R28" i="1"/>
  <c r="Q28" i="1"/>
  <c r="P28" i="1"/>
  <c r="O28" i="1"/>
  <c r="V27" i="1"/>
  <c r="U27" i="1"/>
  <c r="T27" i="1"/>
  <c r="S27" i="1"/>
  <c r="R27" i="1"/>
  <c r="Q27" i="1"/>
  <c r="P27" i="1"/>
  <c r="O27" i="1"/>
  <c r="V26" i="1"/>
  <c r="U26" i="1"/>
  <c r="T26" i="1"/>
  <c r="S26" i="1"/>
  <c r="R26" i="1"/>
  <c r="Q26" i="1"/>
  <c r="O26" i="1"/>
  <c r="G26" i="1"/>
  <c r="F26" i="1"/>
  <c r="V25" i="1"/>
  <c r="U25" i="1"/>
  <c r="T25" i="1"/>
  <c r="S25" i="1"/>
  <c r="R25" i="1"/>
  <c r="Q25" i="1"/>
  <c r="P25" i="1"/>
  <c r="O25" i="1"/>
  <c r="V24" i="1"/>
  <c r="U24" i="1"/>
  <c r="T24" i="1"/>
  <c r="S24" i="1"/>
  <c r="R24" i="1"/>
  <c r="Q24" i="1"/>
  <c r="P24" i="1"/>
  <c r="O24" i="1"/>
  <c r="V23" i="1"/>
  <c r="U23" i="1"/>
  <c r="T23" i="1"/>
  <c r="S23" i="1"/>
  <c r="R23" i="1"/>
  <c r="Q23" i="1"/>
  <c r="P23" i="1"/>
  <c r="O23" i="1"/>
  <c r="V22" i="1"/>
  <c r="U22" i="1"/>
  <c r="T22" i="1"/>
  <c r="S22" i="1"/>
  <c r="R22" i="1"/>
  <c r="Q22" i="1"/>
  <c r="P22" i="1"/>
  <c r="O22" i="1"/>
  <c r="V21" i="1"/>
  <c r="U21" i="1"/>
  <c r="T21" i="1"/>
  <c r="S21" i="1"/>
  <c r="R21" i="1"/>
  <c r="Q21" i="1"/>
  <c r="P21" i="1"/>
  <c r="O21" i="1"/>
  <c r="M20" i="1"/>
  <c r="V20" i="1" s="1"/>
  <c r="L20" i="1"/>
  <c r="U20" i="1" s="1"/>
  <c r="K20" i="1"/>
  <c r="T20" i="1" s="1"/>
  <c r="J20" i="1"/>
  <c r="S20" i="1" s="1"/>
  <c r="I20" i="1"/>
  <c r="R20" i="1" s="1"/>
  <c r="H20" i="1"/>
  <c r="Q20" i="1" s="1"/>
  <c r="G20" i="1"/>
  <c r="P20" i="1" s="1"/>
  <c r="F20" i="1"/>
  <c r="F19" i="1" s="1"/>
  <c r="M19" i="1"/>
  <c r="V19" i="1" s="1"/>
  <c r="L19" i="1"/>
  <c r="U19" i="1" s="1"/>
  <c r="K19" i="1"/>
  <c r="T19" i="1" s="1"/>
  <c r="J19" i="1"/>
  <c r="S19" i="1" s="1"/>
  <c r="I19" i="1"/>
  <c r="R19" i="1" s="1"/>
  <c r="H19" i="1"/>
  <c r="Q19" i="1" s="1"/>
  <c r="M18" i="1"/>
  <c r="V18" i="1" s="1"/>
  <c r="L18" i="1"/>
  <c r="U18" i="1" s="1"/>
  <c r="K18" i="1"/>
  <c r="T18" i="1" s="1"/>
  <c r="J18" i="1"/>
  <c r="S18" i="1" s="1"/>
  <c r="I18" i="1"/>
  <c r="R18" i="1" s="1"/>
  <c r="H18" i="1"/>
  <c r="Q18" i="1" s="1"/>
  <c r="M17" i="1"/>
  <c r="V17" i="1" s="1"/>
  <c r="L17" i="1"/>
  <c r="U17" i="1" s="1"/>
  <c r="K17" i="1"/>
  <c r="T17" i="1" s="1"/>
  <c r="I17" i="1"/>
  <c r="R17" i="1" s="1"/>
  <c r="H17" i="1"/>
  <c r="Q17" i="1" s="1"/>
  <c r="G19" i="1" l="1"/>
  <c r="O19" i="1"/>
  <c r="F18" i="1"/>
  <c r="P26" i="1"/>
  <c r="O20" i="1"/>
  <c r="J17" i="1"/>
  <c r="S17" i="1" s="1"/>
  <c r="P19" i="1" l="1"/>
  <c r="G18" i="1"/>
  <c r="O18" i="1"/>
  <c r="F17" i="1"/>
  <c r="O17" i="1" s="1"/>
  <c r="P18" i="1" l="1"/>
  <c r="G17" i="1"/>
  <c r="P17" i="1" s="1"/>
</calcChain>
</file>

<file path=xl/sharedStrings.xml><?xml version="1.0" encoding="utf-8"?>
<sst xmlns="http://schemas.openxmlformats.org/spreadsheetml/2006/main" count="89" uniqueCount="59">
  <si>
    <t xml:space="preserve">        Provincia de Tierra del Fuego</t>
  </si>
  <si>
    <t xml:space="preserve">    Antártida e Islas del Atlántico Sur</t>
  </si>
  <si>
    <t xml:space="preserve">          Ministerio de Economía</t>
  </si>
  <si>
    <t xml:space="preserve">        CONTADURIA GENERAL </t>
  </si>
  <si>
    <t>en miles de pesos</t>
  </si>
  <si>
    <t>Etapa: Septiembre 2018</t>
  </si>
  <si>
    <t>DEUDA</t>
  </si>
  <si>
    <t xml:space="preserve">        SERVICIOS DEVENGADOS</t>
  </si>
  <si>
    <t xml:space="preserve">            SERVICIOS PAGADOS</t>
  </si>
  <si>
    <t>PRESTAMISTA</t>
  </si>
  <si>
    <t>Moneda</t>
  </si>
  <si>
    <t>Vencim.</t>
  </si>
  <si>
    <t xml:space="preserve">PODER </t>
  </si>
  <si>
    <t>Uso del</t>
  </si>
  <si>
    <t>Original</t>
  </si>
  <si>
    <t>Final</t>
  </si>
  <si>
    <t>EJECUTIVO</t>
  </si>
  <si>
    <t xml:space="preserve"> Credito</t>
  </si>
  <si>
    <t>AMORTIZACION</t>
  </si>
  <si>
    <t>INTERES</t>
  </si>
  <si>
    <t xml:space="preserve">Comisiones </t>
  </si>
  <si>
    <t>Y Gastos</t>
  </si>
  <si>
    <t>y Gastos</t>
  </si>
  <si>
    <t>TOTALES</t>
  </si>
  <si>
    <t>DEUDA INTERNA DIRECTA</t>
  </si>
  <si>
    <t>GOBIERNO NACIONAL</t>
  </si>
  <si>
    <t>Deuda de la Administración Central</t>
  </si>
  <si>
    <t>Anticipo de Coparticipación Dto.693/02</t>
  </si>
  <si>
    <t>$</t>
  </si>
  <si>
    <t>Préstamo Convenio 17421</t>
  </si>
  <si>
    <t>Programa Federal Desendeudamiento Convenio 17420</t>
  </si>
  <si>
    <t>Convenio 17930 Refinanc. Servicios de Deuda 2017</t>
  </si>
  <si>
    <t>Prestamos Convenio 17565 Fdos Anses</t>
  </si>
  <si>
    <t xml:space="preserve">Prestamos con Fondo Fiduciario Federal de Infraestructura </t>
  </si>
  <si>
    <t>Convenio 17466 - PROFEDESS</t>
  </si>
  <si>
    <t>Anticipos Financieros -RES.547/E 2016 Convenio 17863</t>
  </si>
  <si>
    <t>Prestamo Fondo Fiduciario de Desarr. Provincial</t>
  </si>
  <si>
    <t>ORGANISMOS INTERNACIONALES</t>
  </si>
  <si>
    <t>BID 940 Mej. De Barrios</t>
  </si>
  <si>
    <t>U$S</t>
  </si>
  <si>
    <t xml:space="preserve">Servicios vencidos pendientes de compensación </t>
  </si>
  <si>
    <t>DEUDA CONSOLIDADA</t>
  </si>
  <si>
    <t xml:space="preserve">Deuda Asistencial Convenio 17871 Art. 20 Ley 1068 </t>
  </si>
  <si>
    <t>OTRAS DEUDAS</t>
  </si>
  <si>
    <t>Letras de Tesorería</t>
  </si>
  <si>
    <t>Alquier Hard Rock (pag x adel)</t>
  </si>
  <si>
    <t>DEUDA EXTERNA DIRECTA</t>
  </si>
  <si>
    <t>TITULOS PROVINCIALES</t>
  </si>
  <si>
    <t>Bonos 2027</t>
  </si>
  <si>
    <t>(4) y (1)</t>
  </si>
  <si>
    <t>Gastos de Colocacion.</t>
  </si>
  <si>
    <t>DEUDA FLOTANTE A.P.N.F.  30/09/18</t>
  </si>
  <si>
    <t>Obligaciones del Tesoro (OP Ejercicios anteriores)Poder Ej.</t>
  </si>
  <si>
    <t>Devengados sin Ordenes de Pago Ejercicios Anteriores</t>
  </si>
  <si>
    <t>Personal</t>
  </si>
  <si>
    <t>Proveedores y Contratistas</t>
  </si>
  <si>
    <t>Transferencias</t>
  </si>
  <si>
    <t>Otros</t>
  </si>
  <si>
    <t xml:space="preserve">    - en millones de pesos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</si>
</sst>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\-??_);_(@_)"/>
    <numFmt numFmtId="165" formatCode="&quot; $&quot;#,##0\ ;&quot; $(&quot;#,##0\);&quot; $- &quot;;@\ "/>
    <numFmt numFmtId="166" formatCode="0\ ;\(0\)"/>
    <numFmt numFmtId="167" formatCode="dd/mm/yy"/>
    <numFmt numFmtId="168" formatCode="_(* #,##0.00_);_(* \(#,##0.00\);_(* &quot;-&quot;??_);_(@_)"/>
    <numFmt numFmtId="169" formatCode="mmm\-yyyy"/>
    <numFmt numFmtId="170" formatCode="#,##0.0"/>
    <numFmt numFmtId="171" formatCode="0.00\ ;\(0.00\)"/>
    <numFmt numFmtId="172" formatCode="0.00000"/>
  </numFmts>
  <fonts count="18">
    <font>
      <sz val="10"/>
      <name val="Arial"/>
    </font>
    <font>
      <sz val="10"/>
      <name val="Arial"/>
      <family val="2"/>
    </font>
    <font>
      <sz val="10"/>
      <name val="Utopia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sz val="8"/>
      <color indexed="55"/>
      <name val="Arial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Arial"/>
      <family val="2"/>
    </font>
    <font>
      <b/>
      <i/>
      <sz val="1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168" fontId="8" fillId="0" borderId="0" applyFont="0" applyFill="0" applyBorder="0" applyAlignment="0" applyProtection="0"/>
    <xf numFmtId="0" fontId="1" fillId="0" borderId="0"/>
    <xf numFmtId="164" fontId="1" fillId="0" borderId="0" applyFill="0" applyBorder="0" applyAlignment="0" applyProtection="0"/>
    <xf numFmtId="0" fontId="1" fillId="0" borderId="0"/>
    <xf numFmtId="165" fontId="1" fillId="0" borderId="0" applyFill="0" applyBorder="0" applyAlignment="0" applyProtection="0"/>
    <xf numFmtId="0" fontId="1" fillId="0" borderId="0"/>
    <xf numFmtId="0" fontId="6" fillId="0" borderId="0"/>
    <xf numFmtId="165" fontId="1" fillId="0" borderId="0" applyFill="0" applyBorder="0" applyAlignment="0" applyProtection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2" applyFont="1" applyBorder="1"/>
    <xf numFmtId="0" fontId="1" fillId="0" borderId="0" xfId="2" applyFont="1" applyBorder="1"/>
    <xf numFmtId="164" fontId="1" fillId="0" borderId="0" xfId="3" applyFont="1" applyFill="1" applyBorder="1" applyAlignment="1">
      <alignment horizontal="right"/>
    </xf>
    <xf numFmtId="0" fontId="3" fillId="0" borderId="0" xfId="4" applyFont="1" applyBorder="1"/>
    <xf numFmtId="0" fontId="4" fillId="0" borderId="0" xfId="2" applyFont="1" applyBorder="1"/>
    <xf numFmtId="0" fontId="1" fillId="0" borderId="0" xfId="4" applyFont="1" applyBorder="1"/>
    <xf numFmtId="0" fontId="3" fillId="0" borderId="0" xfId="2" applyFont="1" applyFill="1" applyBorder="1"/>
    <xf numFmtId="4" fontId="1" fillId="0" borderId="0" xfId="2" applyNumberFormat="1" applyFont="1" applyFill="1" applyBorder="1"/>
    <xf numFmtId="4" fontId="1" fillId="0" borderId="0" xfId="5" applyNumberFormat="1" applyFont="1" applyFill="1" applyBorder="1" applyAlignment="1" applyProtection="1"/>
    <xf numFmtId="49" fontId="1" fillId="2" borderId="0" xfId="2" applyNumberFormat="1" applyFont="1" applyFill="1" applyBorder="1"/>
    <xf numFmtId="166" fontId="1" fillId="0" borderId="0" xfId="2" applyNumberFormat="1" applyFont="1" applyFill="1" applyBorder="1"/>
    <xf numFmtId="0" fontId="1" fillId="0" borderId="0" xfId="2" applyFont="1" applyFill="1" applyBorder="1"/>
    <xf numFmtId="0" fontId="5" fillId="0" borderId="1" xfId="6" applyFont="1" applyFill="1" applyBorder="1"/>
    <xf numFmtId="166" fontId="6" fillId="0" borderId="2" xfId="6" applyNumberFormat="1" applyFont="1" applyFill="1" applyBorder="1"/>
    <xf numFmtId="0" fontId="5" fillId="0" borderId="2" xfId="6" applyFont="1" applyFill="1" applyBorder="1" applyAlignment="1">
      <alignment horizontal="center"/>
    </xf>
    <xf numFmtId="14" fontId="5" fillId="0" borderId="1" xfId="6" applyNumberFormat="1" applyFont="1" applyFill="1" applyBorder="1" applyAlignment="1">
      <alignment horizontal="center"/>
    </xf>
    <xf numFmtId="0" fontId="5" fillId="0" borderId="3" xfId="6" applyFont="1" applyFill="1" applyBorder="1"/>
    <xf numFmtId="0" fontId="5" fillId="0" borderId="5" xfId="6" applyFont="1" applyFill="1" applyBorder="1" applyAlignment="1">
      <alignment horizontal="center"/>
    </xf>
    <xf numFmtId="4" fontId="7" fillId="0" borderId="0" xfId="7" applyNumberFormat="1" applyFont="1" applyBorder="1"/>
    <xf numFmtId="14" fontId="5" fillId="0" borderId="0" xfId="6" applyNumberFormat="1" applyFont="1" applyFill="1" applyBorder="1" applyAlignment="1">
      <alignment horizontal="center"/>
    </xf>
    <xf numFmtId="14" fontId="5" fillId="0" borderId="5" xfId="6" applyNumberFormat="1" applyFont="1" applyFill="1" applyBorder="1" applyAlignment="1">
      <alignment horizontal="center"/>
    </xf>
    <xf numFmtId="0" fontId="5" fillId="0" borderId="6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5" fillId="0" borderId="5" xfId="6" applyFont="1" applyFill="1" applyBorder="1"/>
    <xf numFmtId="4" fontId="5" fillId="0" borderId="0" xfId="6" applyNumberFormat="1" applyFont="1" applyFill="1" applyBorder="1" applyAlignment="1">
      <alignment horizontal="center"/>
    </xf>
    <xf numFmtId="4" fontId="5" fillId="0" borderId="5" xfId="6" applyNumberFormat="1" applyFont="1" applyFill="1" applyBorder="1" applyAlignment="1">
      <alignment horizontal="center"/>
    </xf>
    <xf numFmtId="4" fontId="5" fillId="0" borderId="10" xfId="6" applyNumberFormat="1" applyFont="1" applyFill="1" applyBorder="1" applyAlignment="1">
      <alignment horizontal="center"/>
    </xf>
    <xf numFmtId="0" fontId="5" fillId="0" borderId="7" xfId="6" applyFont="1" applyFill="1" applyBorder="1" applyAlignment="1">
      <alignment horizontal="center"/>
    </xf>
    <xf numFmtId="166" fontId="5" fillId="0" borderId="8" xfId="6" applyNumberFormat="1" applyFont="1" applyFill="1" applyBorder="1" applyAlignment="1">
      <alignment horizontal="center"/>
    </xf>
    <xf numFmtId="0" fontId="5" fillId="0" borderId="8" xfId="6" applyFont="1" applyFill="1" applyBorder="1" applyAlignment="1">
      <alignment horizontal="center"/>
    </xf>
    <xf numFmtId="0" fontId="5" fillId="0" borderId="12" xfId="6" applyFont="1" applyFill="1" applyBorder="1" applyAlignment="1">
      <alignment horizontal="left"/>
    </xf>
    <xf numFmtId="166" fontId="5" fillId="0" borderId="13" xfId="6" applyNumberFormat="1" applyFont="1" applyFill="1" applyBorder="1" applyAlignment="1">
      <alignment horizontal="center"/>
    </xf>
    <xf numFmtId="0" fontId="5" fillId="0" borderId="13" xfId="6" applyFont="1" applyFill="1" applyBorder="1" applyAlignment="1">
      <alignment horizontal="center"/>
    </xf>
    <xf numFmtId="0" fontId="6" fillId="0" borderId="12" xfId="6" applyFont="1" applyFill="1" applyBorder="1"/>
    <xf numFmtId="39" fontId="5" fillId="0" borderId="12" xfId="6" applyNumberFormat="1" applyFont="1" applyFill="1" applyBorder="1" applyAlignment="1">
      <alignment horizontal="right"/>
    </xf>
    <xf numFmtId="39" fontId="5" fillId="0" borderId="14" xfId="6" applyNumberFormat="1" applyFont="1" applyFill="1" applyBorder="1" applyAlignment="1">
      <alignment horizontal="right"/>
    </xf>
    <xf numFmtId="39" fontId="5" fillId="0" borderId="13" xfId="6" applyNumberFormat="1" applyFont="1" applyFill="1" applyBorder="1" applyAlignment="1">
      <alignment horizontal="right"/>
    </xf>
    <xf numFmtId="39" fontId="5" fillId="0" borderId="15" xfId="6" applyNumberFormat="1" applyFont="1" applyFill="1" applyBorder="1" applyAlignment="1">
      <alignment horizontal="right"/>
    </xf>
    <xf numFmtId="168" fontId="1" fillId="0" borderId="0" xfId="1" applyFont="1" applyBorder="1"/>
    <xf numFmtId="0" fontId="5" fillId="0" borderId="5" xfId="6" applyFont="1" applyFill="1" applyBorder="1" applyAlignment="1">
      <alignment horizontal="left"/>
    </xf>
    <xf numFmtId="166" fontId="5" fillId="0" borderId="0" xfId="6" applyNumberFormat="1" applyFont="1" applyFill="1" applyBorder="1" applyAlignment="1">
      <alignment horizontal="center"/>
    </xf>
    <xf numFmtId="0" fontId="6" fillId="0" borderId="5" xfId="6" applyFont="1" applyFill="1" applyBorder="1"/>
    <xf numFmtId="39" fontId="5" fillId="0" borderId="5" xfId="6" applyNumberFormat="1" applyFont="1" applyFill="1" applyBorder="1" applyAlignment="1">
      <alignment horizontal="right"/>
    </xf>
    <xf numFmtId="39" fontId="5" fillId="0" borderId="6" xfId="6" applyNumberFormat="1" applyFont="1" applyFill="1" applyBorder="1" applyAlignment="1">
      <alignment horizontal="right"/>
    </xf>
    <xf numFmtId="39" fontId="5" fillId="0" borderId="0" xfId="6" applyNumberFormat="1" applyFont="1" applyFill="1" applyBorder="1" applyAlignment="1">
      <alignment horizontal="right"/>
    </xf>
    <xf numFmtId="39" fontId="5" fillId="0" borderId="10" xfId="6" applyNumberFormat="1" applyFont="1" applyFill="1" applyBorder="1" applyAlignment="1">
      <alignment horizontal="right"/>
    </xf>
    <xf numFmtId="0" fontId="9" fillId="0" borderId="5" xfId="6" applyFont="1" applyFill="1" applyBorder="1"/>
    <xf numFmtId="166" fontId="5" fillId="0" borderId="0" xfId="6" applyNumberFormat="1" applyFont="1" applyFill="1" applyBorder="1"/>
    <xf numFmtId="4" fontId="5" fillId="0" borderId="0" xfId="6" applyNumberFormat="1" applyFont="1" applyFill="1" applyBorder="1"/>
    <xf numFmtId="4" fontId="10" fillId="0" borderId="5" xfId="6" applyNumberFormat="1" applyFont="1" applyFill="1" applyBorder="1"/>
    <xf numFmtId="4" fontId="10" fillId="0" borderId="6" xfId="6" applyNumberFormat="1" applyFont="1" applyFill="1" applyBorder="1"/>
    <xf numFmtId="4" fontId="10" fillId="0" borderId="0" xfId="6" applyNumberFormat="1" applyFont="1" applyFill="1" applyBorder="1"/>
    <xf numFmtId="4" fontId="10" fillId="0" borderId="10" xfId="6" applyNumberFormat="1" applyFont="1" applyFill="1" applyBorder="1"/>
    <xf numFmtId="166" fontId="11" fillId="0" borderId="0" xfId="6" applyNumberFormat="1" applyFont="1" applyFill="1" applyBorder="1"/>
    <xf numFmtId="4" fontId="12" fillId="0" borderId="0" xfId="6" applyNumberFormat="1" applyFont="1" applyFill="1" applyBorder="1"/>
    <xf numFmtId="4" fontId="9" fillId="0" borderId="5" xfId="6" applyNumberFormat="1" applyFont="1" applyFill="1" applyBorder="1"/>
    <xf numFmtId="4" fontId="9" fillId="0" borderId="6" xfId="6" applyNumberFormat="1" applyFont="1" applyFill="1" applyBorder="1"/>
    <xf numFmtId="4" fontId="9" fillId="0" borderId="0" xfId="6" applyNumberFormat="1" applyFont="1" applyFill="1" applyBorder="1"/>
    <xf numFmtId="4" fontId="9" fillId="0" borderId="10" xfId="6" applyNumberFormat="1" applyFont="1" applyFill="1" applyBorder="1"/>
    <xf numFmtId="0" fontId="13" fillId="0" borderId="5" xfId="6" applyFont="1" applyFill="1" applyBorder="1"/>
    <xf numFmtId="0" fontId="1" fillId="0" borderId="0" xfId="6" applyFont="1" applyFill="1" applyBorder="1"/>
    <xf numFmtId="4" fontId="1" fillId="0" borderId="0" xfId="6" applyNumberFormat="1" applyFont="1" applyFill="1" applyBorder="1"/>
    <xf numFmtId="0" fontId="13" fillId="0" borderId="5" xfId="6" applyFont="1" applyFill="1" applyBorder="1" applyAlignment="1">
      <alignment horizontal="center"/>
    </xf>
    <xf numFmtId="169" fontId="13" fillId="0" borderId="5" xfId="6" applyNumberFormat="1" applyFont="1" applyFill="1" applyBorder="1" applyAlignment="1">
      <alignment horizontal="center"/>
    </xf>
    <xf numFmtId="4" fontId="13" fillId="0" borderId="5" xfId="6" applyNumberFormat="1" applyFont="1" applyFill="1" applyBorder="1"/>
    <xf numFmtId="0" fontId="13" fillId="0" borderId="6" xfId="6" applyFont="1" applyFill="1" applyBorder="1" applyAlignment="1">
      <alignment horizontal="center"/>
    </xf>
    <xf numFmtId="4" fontId="13" fillId="0" borderId="0" xfId="8" applyNumberFormat="1" applyFont="1" applyFill="1" applyBorder="1" applyAlignment="1" applyProtection="1"/>
    <xf numFmtId="4" fontId="13" fillId="0" borderId="5" xfId="8" applyNumberFormat="1" applyFont="1" applyFill="1" applyBorder="1" applyAlignment="1" applyProtection="1"/>
    <xf numFmtId="4" fontId="13" fillId="0" borderId="10" xfId="8" applyNumberFormat="1" applyFont="1" applyFill="1" applyBorder="1" applyAlignment="1" applyProtection="1"/>
    <xf numFmtId="166" fontId="1" fillId="0" borderId="0" xfId="6" applyNumberFormat="1" applyFont="1" applyFill="1" applyBorder="1"/>
    <xf numFmtId="4" fontId="13" fillId="0" borderId="6" xfId="8" applyNumberFormat="1" applyFont="1" applyFill="1" applyBorder="1" applyAlignment="1" applyProtection="1"/>
    <xf numFmtId="166" fontId="6" fillId="0" borderId="0" xfId="6" applyNumberFormat="1" applyFont="1" applyFill="1" applyBorder="1"/>
    <xf numFmtId="4" fontId="6" fillId="0" borderId="0" xfId="6" applyNumberFormat="1" applyFont="1" applyFill="1" applyBorder="1"/>
    <xf numFmtId="0" fontId="6" fillId="0" borderId="5" xfId="6" applyFont="1" applyFill="1" applyBorder="1" applyAlignment="1">
      <alignment horizontal="center"/>
    </xf>
    <xf numFmtId="4" fontId="6" fillId="0" borderId="5" xfId="8" applyNumberFormat="1" applyFont="1" applyFill="1" applyBorder="1" applyAlignment="1" applyProtection="1"/>
    <xf numFmtId="0" fontId="6" fillId="0" borderId="6" xfId="6" applyFont="1" applyFill="1" applyBorder="1" applyAlignment="1">
      <alignment horizontal="center"/>
    </xf>
    <xf numFmtId="4" fontId="6" fillId="0" borderId="5" xfId="6" applyNumberFormat="1" applyFont="1" applyFill="1" applyBorder="1"/>
    <xf numFmtId="166" fontId="3" fillId="0" borderId="0" xfId="6" applyNumberFormat="1" applyFont="1" applyFill="1" applyBorder="1"/>
    <xf numFmtId="4" fontId="1" fillId="0" borderId="0" xfId="6" applyNumberFormat="1" applyFont="1" applyFill="1" applyBorder="1" applyAlignment="1">
      <alignment horizontal="center"/>
    </xf>
    <xf numFmtId="0" fontId="3" fillId="0" borderId="5" xfId="6" applyFont="1" applyFill="1" applyBorder="1"/>
    <xf numFmtId="0" fontId="1" fillId="0" borderId="5" xfId="6" applyFont="1" applyFill="1" applyBorder="1" applyAlignment="1">
      <alignment horizontal="center"/>
    </xf>
    <xf numFmtId="4" fontId="1" fillId="0" borderId="5" xfId="6" applyNumberFormat="1" applyFont="1" applyFill="1" applyBorder="1"/>
    <xf numFmtId="0" fontId="1" fillId="0" borderId="6" xfId="6" applyFont="1" applyFill="1" applyBorder="1" applyAlignment="1">
      <alignment horizontal="center"/>
    </xf>
    <xf numFmtId="4" fontId="1" fillId="0" borderId="5" xfId="8" applyNumberFormat="1" applyFont="1" applyFill="1" applyBorder="1" applyAlignment="1" applyProtection="1"/>
    <xf numFmtId="0" fontId="1" fillId="3" borderId="0" xfId="4" applyFont="1" applyFill="1" applyBorder="1"/>
    <xf numFmtId="0" fontId="1" fillId="3" borderId="0" xfId="2" applyFont="1" applyFill="1" applyBorder="1"/>
    <xf numFmtId="166" fontId="6" fillId="0" borderId="5" xfId="6" applyNumberFormat="1" applyFont="1" applyFill="1" applyBorder="1"/>
    <xf numFmtId="4" fontId="5" fillId="0" borderId="6" xfId="6" applyNumberFormat="1" applyFont="1" applyFill="1" applyBorder="1" applyAlignment="1">
      <alignment horizontal="center"/>
    </xf>
    <xf numFmtId="4" fontId="14" fillId="0" borderId="0" xfId="6" applyNumberFormat="1" applyFont="1" applyFill="1" applyBorder="1"/>
    <xf numFmtId="4" fontId="14" fillId="0" borderId="5" xfId="6" applyNumberFormat="1" applyFont="1" applyFill="1" applyBorder="1" applyAlignment="1">
      <alignment horizontal="center"/>
    </xf>
    <xf numFmtId="4" fontId="14" fillId="0" borderId="6" xfId="6" applyNumberFormat="1" applyFont="1" applyFill="1" applyBorder="1" applyAlignment="1">
      <alignment horizontal="center"/>
    </xf>
    <xf numFmtId="4" fontId="3" fillId="0" borderId="0" xfId="2" applyNumberFormat="1" applyFont="1" applyFill="1" applyBorder="1"/>
    <xf numFmtId="4" fontId="5" fillId="0" borderId="5" xfId="6" applyNumberFormat="1" applyFont="1" applyFill="1" applyBorder="1"/>
    <xf numFmtId="4" fontId="5" fillId="0" borderId="10" xfId="6" applyNumberFormat="1" applyFont="1" applyFill="1" applyBorder="1"/>
    <xf numFmtId="0" fontId="15" fillId="0" borderId="6" xfId="6" applyFont="1" applyBorder="1"/>
    <xf numFmtId="0" fontId="1" fillId="0" borderId="7" xfId="2" applyFont="1" applyFill="1" applyBorder="1"/>
    <xf numFmtId="166" fontId="1" fillId="0" borderId="8" xfId="2" applyNumberFormat="1" applyFont="1" applyFill="1" applyBorder="1"/>
    <xf numFmtId="0" fontId="1" fillId="0" borderId="8" xfId="2" applyFont="1" applyFill="1" applyBorder="1"/>
    <xf numFmtId="164" fontId="1" fillId="0" borderId="7" xfId="3" applyFont="1" applyBorder="1"/>
    <xf numFmtId="0" fontId="1" fillId="0" borderId="11" xfId="2" applyFont="1" applyBorder="1"/>
    <xf numFmtId="0" fontId="1" fillId="0" borderId="8" xfId="2" applyFont="1" applyBorder="1"/>
    <xf numFmtId="0" fontId="1" fillId="0" borderId="7" xfId="2" applyFont="1" applyBorder="1"/>
    <xf numFmtId="0" fontId="1" fillId="0" borderId="9" xfId="2" applyFont="1" applyBorder="1"/>
    <xf numFmtId="164" fontId="1" fillId="0" borderId="0" xfId="3" applyFont="1" applyBorder="1"/>
    <xf numFmtId="4" fontId="0" fillId="0" borderId="0" xfId="0" applyNumberFormat="1" applyFont="1" applyFill="1" applyBorder="1" applyAlignment="1"/>
    <xf numFmtId="4" fontId="1" fillId="0" borderId="0" xfId="4" applyNumberFormat="1" applyFont="1" applyBorder="1"/>
    <xf numFmtId="4" fontId="1" fillId="0" borderId="0" xfId="10" applyNumberFormat="1" applyFont="1" applyFill="1" applyBorder="1" applyAlignment="1"/>
    <xf numFmtId="0" fontId="16" fillId="0" borderId="0" xfId="4" applyFont="1" applyBorder="1"/>
    <xf numFmtId="0" fontId="17" fillId="0" borderId="0" xfId="2" applyFont="1" applyBorder="1"/>
    <xf numFmtId="4" fontId="1" fillId="2" borderId="0" xfId="2" applyNumberFormat="1" applyFont="1" applyFill="1" applyBorder="1"/>
    <xf numFmtId="0" fontId="1" fillId="0" borderId="0" xfId="4" applyFont="1" applyBorder="1" applyAlignment="1">
      <alignment horizontal="center"/>
    </xf>
    <xf numFmtId="172" fontId="1" fillId="0" borderId="0" xfId="4" applyNumberFormat="1" applyFont="1" applyBorder="1"/>
    <xf numFmtId="0" fontId="6" fillId="0" borderId="5" xfId="9" applyFont="1" applyFill="1" applyBorder="1"/>
    <xf numFmtId="166" fontId="6" fillId="0" borderId="0" xfId="9" applyNumberFormat="1" applyFont="1" applyFill="1" applyBorder="1"/>
    <xf numFmtId="170" fontId="1" fillId="0" borderId="0" xfId="9" applyNumberFormat="1" applyFont="1" applyFill="1" applyBorder="1"/>
    <xf numFmtId="0" fontId="6" fillId="0" borderId="5" xfId="9" applyFont="1" applyFill="1" applyBorder="1" applyAlignment="1">
      <alignment horizontal="center"/>
    </xf>
    <xf numFmtId="169" fontId="13" fillId="0" borderId="5" xfId="9" applyNumberFormat="1" applyFont="1" applyFill="1" applyBorder="1" applyAlignment="1">
      <alignment horizontal="center"/>
    </xf>
    <xf numFmtId="0" fontId="6" fillId="0" borderId="6" xfId="9" applyFont="1" applyFill="1" applyBorder="1" applyAlignment="1">
      <alignment horizontal="right"/>
    </xf>
    <xf numFmtId="168" fontId="1" fillId="0" borderId="5" xfId="1" applyFont="1" applyBorder="1"/>
    <xf numFmtId="168" fontId="1" fillId="0" borderId="10" xfId="1" applyFont="1" applyBorder="1"/>
    <xf numFmtId="0" fontId="1" fillId="0" borderId="9" xfId="4" applyFont="1" applyBorder="1"/>
    <xf numFmtId="171" fontId="6" fillId="0" borderId="5" xfId="9" applyNumberFormat="1" applyFont="1" applyFill="1" applyBorder="1"/>
    <xf numFmtId="166" fontId="6" fillId="0" borderId="5" xfId="9" applyNumberFormat="1" applyFont="1" applyFill="1" applyBorder="1"/>
    <xf numFmtId="4" fontId="1" fillId="0" borderId="0" xfId="9" applyNumberFormat="1" applyFont="1" applyFill="1" applyBorder="1"/>
    <xf numFmtId="0" fontId="1" fillId="0" borderId="0" xfId="6" applyFont="1" applyBorder="1"/>
    <xf numFmtId="0" fontId="6" fillId="0" borderId="0" xfId="6" applyFont="1" applyFill="1" applyBorder="1"/>
    <xf numFmtId="0" fontId="6" fillId="0" borderId="10" xfId="6" applyFont="1" applyFill="1" applyBorder="1"/>
    <xf numFmtId="4" fontId="3" fillId="0" borderId="10" xfId="6" applyNumberFormat="1" applyFont="1" applyFill="1" applyBorder="1"/>
    <xf numFmtId="4" fontId="3" fillId="0" borderId="0" xfId="6" applyNumberFormat="1" applyFont="1" applyFill="1" applyBorder="1"/>
    <xf numFmtId="4" fontId="3" fillId="0" borderId="5" xfId="6" applyNumberFormat="1" applyFont="1" applyFill="1" applyBorder="1"/>
    <xf numFmtId="171" fontId="6" fillId="0" borderId="6" xfId="9" applyNumberFormat="1" applyFont="1" applyFill="1" applyBorder="1"/>
    <xf numFmtId="0" fontId="1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/>
    </xf>
    <xf numFmtId="0" fontId="5" fillId="0" borderId="4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/>
    </xf>
    <xf numFmtId="0" fontId="5" fillId="0" borderId="0" xfId="6" applyFont="1" applyFill="1" applyBorder="1" applyAlignment="1">
      <alignment horizontal="center" vertical="center"/>
    </xf>
    <xf numFmtId="0" fontId="5" fillId="0" borderId="10" xfId="6" applyFont="1" applyFill="1" applyBorder="1" applyAlignment="1">
      <alignment horizontal="center" vertical="center"/>
    </xf>
    <xf numFmtId="49" fontId="1" fillId="3" borderId="0" xfId="2" applyNumberFormat="1" applyFont="1" applyFill="1" applyBorder="1"/>
    <xf numFmtId="49" fontId="3" fillId="0" borderId="0" xfId="2" applyNumberFormat="1" applyFont="1" applyFill="1" applyBorder="1"/>
    <xf numFmtId="167" fontId="5" fillId="0" borderId="5" xfId="6" applyNumberFormat="1" applyFont="1" applyFill="1" applyBorder="1" applyAlignment="1">
      <alignment horizontal="center"/>
    </xf>
    <xf numFmtId="0" fontId="6" fillId="0" borderId="6" xfId="6" applyFont="1" applyFill="1" applyBorder="1"/>
    <xf numFmtId="0" fontId="5" fillId="0" borderId="0" xfId="6" applyFont="1" applyFill="1" applyBorder="1"/>
    <xf numFmtId="0" fontId="5" fillId="0" borderId="10" xfId="6" applyFont="1" applyFill="1" applyBorder="1"/>
    <xf numFmtId="0" fontId="1" fillId="0" borderId="13" xfId="2" applyFont="1" applyFill="1" applyBorder="1"/>
    <xf numFmtId="168" fontId="3" fillId="0" borderId="12" xfId="1" applyFont="1" applyBorder="1"/>
    <xf numFmtId="168" fontId="3" fillId="0" borderId="13" xfId="1" applyFont="1" applyBorder="1"/>
    <xf numFmtId="168" fontId="3" fillId="0" borderId="15" xfId="1" applyFont="1" applyBorder="1"/>
    <xf numFmtId="168" fontId="3" fillId="0" borderId="5" xfId="1" applyFont="1" applyBorder="1"/>
    <xf numFmtId="168" fontId="3" fillId="0" borderId="0" xfId="1" applyFont="1" applyBorder="1"/>
    <xf numFmtId="168" fontId="3" fillId="0" borderId="10" xfId="1" applyFont="1" applyBorder="1"/>
  </cellXfs>
  <cellStyles count="11">
    <cellStyle name="Excel Built-in Normal" xfId="4"/>
    <cellStyle name="Millares" xfId="1" builtinId="3"/>
    <cellStyle name="Millares 9" xfId="3"/>
    <cellStyle name="Moneda [0] 4" xfId="5"/>
    <cellStyle name="Moneda [0] 4 2 2" xfId="8"/>
    <cellStyle name="Normal" xfId="0" builtinId="0"/>
    <cellStyle name="Normal 35" xfId="2"/>
    <cellStyle name="Normal 40 2" xfId="9"/>
    <cellStyle name="Normal 59" xfId="6"/>
    <cellStyle name="Normal 62" xfId="10"/>
    <cellStyle name="Normal_ABRIL - DETALLE DEUDA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187778</xdr:colOff>
      <xdr:row>2</xdr:row>
      <xdr:rowOff>108857</xdr:rowOff>
    </xdr:from>
    <xdr:to>
      <xdr:col>21</xdr:col>
      <xdr:colOff>483053</xdr:colOff>
      <xdr:row>10</xdr:row>
      <xdr:rowOff>77560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B3A2940-A680-40C2-B8C7-934F88E7D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4707" y="1442357"/>
          <a:ext cx="1819275" cy="1274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%20-%20Servidor/2018/Info%20enviada%20a%20CFRF/III%20Trimestre/EAIF%20-%2009%20Sept%202018%2020181120%20(correccion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ig. Tesoro Sept"/>
      <sheetName val="FF Dev Ej"/>
      <sheetName val="FF Devengado Org. "/>
      <sheetName val="Dev. "/>
      <sheetName val="FF Pag Ej"/>
      <sheetName val="FF Pagado Org."/>
      <sheetName val="Pag. "/>
      <sheetName val="1,2"/>
      <sheetName val="1.3 GS. FF"/>
      <sheetName val=" 1.4 Resp. Fiscal devengado"/>
      <sheetName val=" 1.4  Resp. Fiscal pagado"/>
      <sheetName val="  1.4 Resp. Fiscal P.E.A."/>
      <sheetName val="Anexo II Sep 2018"/>
      <sheetName val="Pagado Total"/>
      <sheetName val="Anexo IV"/>
      <sheetName val="DEVENGADO"/>
      <sheetName val="PAGADO"/>
      <sheetName val="PAG.EJ.ANT."/>
      <sheetName val="CONCILI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10">
          <cell r="V310">
            <v>981981805.17000008</v>
          </cell>
        </row>
        <row r="311">
          <cell r="V311">
            <v>26426241.050000012</v>
          </cell>
        </row>
        <row r="312">
          <cell r="V312">
            <v>42291816.290000081</v>
          </cell>
        </row>
        <row r="313">
          <cell r="V313">
            <v>58863326.70000001</v>
          </cell>
        </row>
        <row r="314">
          <cell r="V314">
            <v>1049868747.3299999</v>
          </cell>
        </row>
        <row r="315">
          <cell r="V315">
            <v>48991611.139999866</v>
          </cell>
        </row>
        <row r="316">
          <cell r="V316">
            <v>1652750.4000000209</v>
          </cell>
        </row>
        <row r="317">
          <cell r="V317">
            <v>-0.37000000104308128</v>
          </cell>
        </row>
        <row r="318">
          <cell r="V318">
            <v>33400181.549999945</v>
          </cell>
        </row>
        <row r="319">
          <cell r="V319">
            <v>15302220.789999962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S74"/>
  <sheetViews>
    <sheetView tabSelected="1" zoomScale="70" zoomScaleNormal="70" workbookViewId="0">
      <selection activeCell="X15" sqref="X15"/>
    </sheetView>
  </sheetViews>
  <sheetFormatPr baseColWidth="10" defaultRowHeight="12.75"/>
  <cols>
    <col min="1" max="1" width="60.28515625" style="6" customWidth="1"/>
    <col min="2" max="2" width="11.5703125" style="111" bestFit="1" customWidth="1"/>
    <col min="3" max="3" width="15.42578125" style="6" bestFit="1" customWidth="1"/>
    <col min="4" max="4" width="15.85546875" style="6" customWidth="1"/>
    <col min="5" max="5" width="16.5703125" style="6" customWidth="1"/>
    <col min="6" max="6" width="15.85546875" style="6" hidden="1" customWidth="1"/>
    <col min="7" max="7" width="15.42578125" style="6" hidden="1" customWidth="1"/>
    <col min="8" max="8" width="18.85546875" style="6" hidden="1" customWidth="1"/>
    <col min="9" max="9" width="15.28515625" style="6" hidden="1" customWidth="1"/>
    <col min="10" max="10" width="14.85546875" style="6" hidden="1" customWidth="1"/>
    <col min="11" max="11" width="18.85546875" style="6" hidden="1" customWidth="1"/>
    <col min="12" max="12" width="19.140625" style="6" hidden="1" customWidth="1"/>
    <col min="13" max="13" width="15" style="6" hidden="1" customWidth="1"/>
    <col min="14" max="14" width="0" style="6" hidden="1" customWidth="1"/>
    <col min="15" max="15" width="17.28515625" style="6" customWidth="1"/>
    <col min="16" max="18" width="11.42578125" style="6"/>
    <col min="19" max="19" width="15.140625" style="6" customWidth="1"/>
    <col min="20" max="16384" width="11.42578125" style="6"/>
  </cols>
  <sheetData>
    <row r="1" spans="1:253" s="4" customFormat="1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s="4" customForma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s="4" customForma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s="4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>
      <c r="A5" s="5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>
      <c r="A6" s="5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>
      <c r="A7" s="5" t="s">
        <v>2</v>
      </c>
      <c r="B7" s="2"/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>
      <c r="A8" s="2" t="s">
        <v>3</v>
      </c>
      <c r="B8" s="2"/>
      <c r="C8" s="2"/>
      <c r="D8" s="2"/>
      <c r="E8" s="2"/>
      <c r="F8" s="2"/>
      <c r="G8" s="2"/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>
      <c r="A9" s="143" t="s">
        <v>58</v>
      </c>
      <c r="B9" s="2"/>
      <c r="C9" s="2"/>
      <c r="D9" s="2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>
      <c r="B10" s="2"/>
      <c r="C10" s="8"/>
      <c r="D10" s="9"/>
      <c r="F10" s="10" t="s">
        <v>4</v>
      </c>
      <c r="H10" s="2"/>
      <c r="I10" s="2"/>
      <c r="J10" s="2"/>
      <c r="K10" s="2"/>
      <c r="L10" s="2"/>
      <c r="M10" s="2"/>
      <c r="N10" s="2"/>
      <c r="O10" s="14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>
      <c r="A11" s="7" t="s">
        <v>5</v>
      </c>
      <c r="B11" s="2"/>
      <c r="C11" s="8"/>
      <c r="D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13.5" thickBot="1">
      <c r="A12" s="2"/>
      <c r="B12" s="11"/>
      <c r="C12" s="8"/>
      <c r="D12" s="1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15.75">
      <c r="A13" s="13"/>
      <c r="B13" s="14"/>
      <c r="C13" s="15"/>
      <c r="D13" s="13"/>
      <c r="E13" s="13"/>
      <c r="F13" s="16" t="s">
        <v>6</v>
      </c>
      <c r="G13" s="17"/>
      <c r="H13" s="133" t="s">
        <v>7</v>
      </c>
      <c r="I13" s="134"/>
      <c r="J13" s="135"/>
      <c r="K13" s="133" t="s">
        <v>8</v>
      </c>
      <c r="L13" s="134"/>
      <c r="M13" s="135"/>
      <c r="N13" s="7"/>
      <c r="O13" s="16" t="s">
        <v>6</v>
      </c>
      <c r="P13" s="17"/>
      <c r="Q13" s="133" t="s">
        <v>7</v>
      </c>
      <c r="R13" s="134"/>
      <c r="S13" s="135"/>
      <c r="T13" s="133" t="s">
        <v>8</v>
      </c>
      <c r="U13" s="134"/>
      <c r="V13" s="135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16.5" thickBot="1">
      <c r="A14" s="18" t="s">
        <v>9</v>
      </c>
      <c r="B14" s="19"/>
      <c r="C14" s="20"/>
      <c r="D14" s="18" t="s">
        <v>10</v>
      </c>
      <c r="E14" s="18" t="s">
        <v>11</v>
      </c>
      <c r="F14" s="21" t="s">
        <v>12</v>
      </c>
      <c r="G14" s="22" t="s">
        <v>13</v>
      </c>
      <c r="H14" s="136"/>
      <c r="I14" s="137"/>
      <c r="J14" s="138"/>
      <c r="K14" s="139"/>
      <c r="L14" s="140"/>
      <c r="M14" s="141"/>
      <c r="N14" s="2"/>
      <c r="O14" s="21" t="s">
        <v>12</v>
      </c>
      <c r="P14" s="22" t="s">
        <v>13</v>
      </c>
      <c r="Q14" s="136"/>
      <c r="R14" s="137"/>
      <c r="S14" s="138"/>
      <c r="T14" s="139"/>
      <c r="U14" s="140"/>
      <c r="V14" s="141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15.75">
      <c r="A15" s="18"/>
      <c r="B15" s="19"/>
      <c r="C15" s="23"/>
      <c r="D15" s="18" t="s">
        <v>14</v>
      </c>
      <c r="E15" s="18" t="s">
        <v>15</v>
      </c>
      <c r="F15" s="21" t="s">
        <v>16</v>
      </c>
      <c r="G15" s="22" t="s">
        <v>17</v>
      </c>
      <c r="H15" s="25" t="s">
        <v>18</v>
      </c>
      <c r="I15" s="25" t="s">
        <v>19</v>
      </c>
      <c r="J15" s="25" t="s">
        <v>20</v>
      </c>
      <c r="K15" s="26" t="s">
        <v>18</v>
      </c>
      <c r="L15" s="25" t="s">
        <v>19</v>
      </c>
      <c r="M15" s="27" t="s">
        <v>20</v>
      </c>
      <c r="N15" s="2"/>
      <c r="O15" s="21" t="s">
        <v>16</v>
      </c>
      <c r="P15" s="22" t="s">
        <v>17</v>
      </c>
      <c r="Q15" s="25" t="s">
        <v>18</v>
      </c>
      <c r="R15" s="25" t="s">
        <v>19</v>
      </c>
      <c r="S15" s="25" t="s">
        <v>20</v>
      </c>
      <c r="T15" s="26" t="s">
        <v>18</v>
      </c>
      <c r="U15" s="25" t="s">
        <v>19</v>
      </c>
      <c r="V15" s="27" t="s">
        <v>20</v>
      </c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16.5" thickBot="1">
      <c r="A16" s="28"/>
      <c r="B16" s="29"/>
      <c r="C16" s="30"/>
      <c r="D16" s="42"/>
      <c r="E16" s="42"/>
      <c r="F16" s="144">
        <v>43373</v>
      </c>
      <c r="G16" s="145"/>
      <c r="H16" s="126"/>
      <c r="I16" s="126"/>
      <c r="J16" s="146" t="s">
        <v>21</v>
      </c>
      <c r="K16" s="42"/>
      <c r="L16" s="126"/>
      <c r="M16" s="147" t="s">
        <v>22</v>
      </c>
      <c r="N16" s="12"/>
      <c r="O16" s="144">
        <v>43373</v>
      </c>
      <c r="P16" s="145"/>
      <c r="Q16" s="126"/>
      <c r="R16" s="126"/>
      <c r="S16" s="146" t="s">
        <v>21</v>
      </c>
      <c r="T16" s="42"/>
      <c r="U16" s="126"/>
      <c r="V16" s="147" t="s">
        <v>22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45" ht="16.5" thickBot="1">
      <c r="A17" s="31" t="s">
        <v>23</v>
      </c>
      <c r="B17" s="32"/>
      <c r="C17" s="33"/>
      <c r="D17" s="34"/>
      <c r="E17" s="34"/>
      <c r="F17" s="35">
        <f t="shared" ref="F17:M17" si="0">+F18+F52</f>
        <v>13246638.285675915</v>
      </c>
      <c r="G17" s="36">
        <f t="shared" si="0"/>
        <v>408046.61936999997</v>
      </c>
      <c r="H17" s="37">
        <f t="shared" si="0"/>
        <v>392745.90849634405</v>
      </c>
      <c r="I17" s="37">
        <f t="shared" si="0"/>
        <v>818135.56582211959</v>
      </c>
      <c r="J17" s="37">
        <f t="shared" si="0"/>
        <v>1709.06</v>
      </c>
      <c r="K17" s="35">
        <f t="shared" si="0"/>
        <v>391465.00809634401</v>
      </c>
      <c r="L17" s="37">
        <f t="shared" si="0"/>
        <v>817765.06582211959</v>
      </c>
      <c r="M17" s="38">
        <f t="shared" si="0"/>
        <v>1709.06</v>
      </c>
      <c r="N17" s="148"/>
      <c r="O17" s="149">
        <f t="shared" ref="O17:V48" si="1">+F17/1000</f>
        <v>13246.638285675916</v>
      </c>
      <c r="P17" s="150">
        <f t="shared" si="1"/>
        <v>408.04661936999997</v>
      </c>
      <c r="Q17" s="150">
        <f t="shared" si="1"/>
        <v>392.74590849634404</v>
      </c>
      <c r="R17" s="150">
        <f t="shared" si="1"/>
        <v>818.13556582211959</v>
      </c>
      <c r="S17" s="150">
        <f t="shared" si="1"/>
        <v>1.70906</v>
      </c>
      <c r="T17" s="150">
        <f t="shared" si="1"/>
        <v>391.46500809634404</v>
      </c>
      <c r="U17" s="150">
        <f t="shared" si="1"/>
        <v>817.7650658221196</v>
      </c>
      <c r="V17" s="151">
        <f t="shared" si="1"/>
        <v>1.70906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</row>
    <row r="18" spans="1:245" ht="15.75">
      <c r="A18" s="40" t="s">
        <v>24</v>
      </c>
      <c r="B18" s="41"/>
      <c r="C18" s="23"/>
      <c r="D18" s="42"/>
      <c r="E18" s="42"/>
      <c r="F18" s="43">
        <f t="shared" ref="F18:M18" si="2">+F19+F32+F37+F46</f>
        <v>4996638.285675915</v>
      </c>
      <c r="G18" s="44">
        <f t="shared" si="2"/>
        <v>408046.61936999997</v>
      </c>
      <c r="H18" s="45">
        <f t="shared" si="2"/>
        <v>392745.90849634405</v>
      </c>
      <c r="I18" s="45">
        <f t="shared" si="2"/>
        <v>520190.06582211965</v>
      </c>
      <c r="J18" s="45">
        <f t="shared" si="2"/>
        <v>1709.06</v>
      </c>
      <c r="K18" s="43">
        <f t="shared" si="2"/>
        <v>391465.00809634401</v>
      </c>
      <c r="L18" s="45">
        <f t="shared" si="2"/>
        <v>519819.56582211965</v>
      </c>
      <c r="M18" s="46">
        <f t="shared" si="2"/>
        <v>1709.06</v>
      </c>
      <c r="N18" s="12"/>
      <c r="O18" s="152">
        <f t="shared" si="1"/>
        <v>4996.6382856759146</v>
      </c>
      <c r="P18" s="153">
        <f t="shared" si="1"/>
        <v>408.04661936999997</v>
      </c>
      <c r="Q18" s="153">
        <f t="shared" si="1"/>
        <v>392.74590849634404</v>
      </c>
      <c r="R18" s="153">
        <f t="shared" si="1"/>
        <v>520.19006582211966</v>
      </c>
      <c r="S18" s="153">
        <f t="shared" si="1"/>
        <v>1.70906</v>
      </c>
      <c r="T18" s="153">
        <f t="shared" si="1"/>
        <v>391.46500809634404</v>
      </c>
      <c r="U18" s="153">
        <f t="shared" si="1"/>
        <v>519.81956582211967</v>
      </c>
      <c r="V18" s="154">
        <f t="shared" si="1"/>
        <v>1.70906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</row>
    <row r="19" spans="1:245" ht="15.75">
      <c r="A19" s="47" t="s">
        <v>25</v>
      </c>
      <c r="B19" s="48"/>
      <c r="C19" s="49"/>
      <c r="D19" s="18"/>
      <c r="E19" s="18"/>
      <c r="F19" s="50">
        <f t="shared" ref="F19:M19" si="3">+F20</f>
        <v>4072145.3803059142</v>
      </c>
      <c r="G19" s="51">
        <f t="shared" si="3"/>
        <v>408046.61936999997</v>
      </c>
      <c r="H19" s="52">
        <f t="shared" si="3"/>
        <v>297193.45097979961</v>
      </c>
      <c r="I19" s="52">
        <f t="shared" si="3"/>
        <v>470381.72691769741</v>
      </c>
      <c r="J19" s="52">
        <f t="shared" si="3"/>
        <v>1709.06</v>
      </c>
      <c r="K19" s="50">
        <f t="shared" si="3"/>
        <v>297193.45097979961</v>
      </c>
      <c r="L19" s="52">
        <f t="shared" si="3"/>
        <v>470381.72691769741</v>
      </c>
      <c r="M19" s="53">
        <f t="shared" si="3"/>
        <v>1709.06</v>
      </c>
      <c r="N19" s="7"/>
      <c r="O19" s="152">
        <f t="shared" si="1"/>
        <v>4072.1453803059144</v>
      </c>
      <c r="P19" s="153">
        <f t="shared" si="1"/>
        <v>408.04661936999997</v>
      </c>
      <c r="Q19" s="153">
        <f t="shared" si="1"/>
        <v>297.19345097979959</v>
      </c>
      <c r="R19" s="153">
        <f t="shared" si="1"/>
        <v>470.38172691769739</v>
      </c>
      <c r="S19" s="153">
        <f t="shared" si="1"/>
        <v>1.70906</v>
      </c>
      <c r="T19" s="153">
        <f t="shared" si="1"/>
        <v>297.19345097979959</v>
      </c>
      <c r="U19" s="153">
        <f t="shared" si="1"/>
        <v>470.38172691769739</v>
      </c>
      <c r="V19" s="154">
        <f t="shared" si="1"/>
        <v>1.70906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</row>
    <row r="20" spans="1:245" ht="15.75">
      <c r="A20" s="47" t="s">
        <v>26</v>
      </c>
      <c r="B20" s="54"/>
      <c r="C20" s="55"/>
      <c r="D20" s="18"/>
      <c r="E20" s="18"/>
      <c r="F20" s="56">
        <f t="shared" ref="F20:M20" si="4">SUM(F21:F30)</f>
        <v>4072145.3803059142</v>
      </c>
      <c r="G20" s="57">
        <f t="shared" si="4"/>
        <v>408046.61936999997</v>
      </c>
      <c r="H20" s="58">
        <f t="shared" si="4"/>
        <v>297193.45097979961</v>
      </c>
      <c r="I20" s="58">
        <f t="shared" si="4"/>
        <v>470381.72691769741</v>
      </c>
      <c r="J20" s="58">
        <f t="shared" si="4"/>
        <v>1709.06</v>
      </c>
      <c r="K20" s="56">
        <f t="shared" si="4"/>
        <v>297193.45097979961</v>
      </c>
      <c r="L20" s="58">
        <f t="shared" si="4"/>
        <v>470381.72691769741</v>
      </c>
      <c r="M20" s="59">
        <f t="shared" si="4"/>
        <v>1709.06</v>
      </c>
      <c r="N20" s="7"/>
      <c r="O20" s="152">
        <f t="shared" si="1"/>
        <v>4072.1453803059144</v>
      </c>
      <c r="P20" s="153">
        <f t="shared" si="1"/>
        <v>408.04661936999997</v>
      </c>
      <c r="Q20" s="153">
        <f t="shared" si="1"/>
        <v>297.19345097979959</v>
      </c>
      <c r="R20" s="153">
        <f t="shared" si="1"/>
        <v>470.38172691769739</v>
      </c>
      <c r="S20" s="153">
        <f t="shared" si="1"/>
        <v>1.70906</v>
      </c>
      <c r="T20" s="153">
        <f t="shared" si="1"/>
        <v>297.19345097979959</v>
      </c>
      <c r="U20" s="153">
        <f t="shared" si="1"/>
        <v>470.38172691769739</v>
      </c>
      <c r="V20" s="154">
        <f t="shared" si="1"/>
        <v>1.70906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</row>
    <row r="21" spans="1:245" ht="15">
      <c r="A21" s="60" t="s">
        <v>27</v>
      </c>
      <c r="B21" s="61"/>
      <c r="C21" s="62"/>
      <c r="D21" s="63" t="s">
        <v>28</v>
      </c>
      <c r="E21" s="64"/>
      <c r="F21" s="65">
        <v>2000</v>
      </c>
      <c r="G21" s="66"/>
      <c r="H21" s="67">
        <v>0</v>
      </c>
      <c r="I21" s="67">
        <v>0</v>
      </c>
      <c r="J21" s="67"/>
      <c r="K21" s="68">
        <v>0</v>
      </c>
      <c r="L21" s="67">
        <v>0</v>
      </c>
      <c r="M21" s="69"/>
      <c r="N21" s="2"/>
      <c r="O21" s="119">
        <f t="shared" si="1"/>
        <v>2</v>
      </c>
      <c r="P21" s="39">
        <f t="shared" si="1"/>
        <v>0</v>
      </c>
      <c r="Q21" s="39">
        <f t="shared" si="1"/>
        <v>0</v>
      </c>
      <c r="R21" s="39">
        <f t="shared" si="1"/>
        <v>0</v>
      </c>
      <c r="S21" s="39">
        <f t="shared" si="1"/>
        <v>0</v>
      </c>
      <c r="T21" s="39">
        <f t="shared" si="1"/>
        <v>0</v>
      </c>
      <c r="U21" s="39">
        <f t="shared" si="1"/>
        <v>0</v>
      </c>
      <c r="V21" s="120">
        <f t="shared" si="1"/>
        <v>0</v>
      </c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</row>
    <row r="22" spans="1:245" ht="15">
      <c r="A22" s="60" t="s">
        <v>29</v>
      </c>
      <c r="B22" s="61"/>
      <c r="C22" s="62"/>
      <c r="D22" s="63" t="s">
        <v>28</v>
      </c>
      <c r="E22" s="64">
        <v>47818</v>
      </c>
      <c r="F22" s="65">
        <v>978939.38812321902</v>
      </c>
      <c r="G22" s="66"/>
      <c r="H22" s="67">
        <v>59333.045939999996</v>
      </c>
      <c r="I22" s="67">
        <v>44212.397629999999</v>
      </c>
      <c r="J22" s="67"/>
      <c r="K22" s="68">
        <v>59333.045939999996</v>
      </c>
      <c r="L22" s="67">
        <v>44212.397629999999</v>
      </c>
      <c r="M22" s="69"/>
      <c r="N22" s="2"/>
      <c r="O22" s="119">
        <f t="shared" si="1"/>
        <v>978.93938812321903</v>
      </c>
      <c r="P22" s="39">
        <f t="shared" si="1"/>
        <v>0</v>
      </c>
      <c r="Q22" s="39">
        <f t="shared" si="1"/>
        <v>59.333045939999998</v>
      </c>
      <c r="R22" s="39">
        <f t="shared" si="1"/>
        <v>44.212397629999998</v>
      </c>
      <c r="S22" s="39">
        <f t="shared" si="1"/>
        <v>0</v>
      </c>
      <c r="T22" s="39">
        <f t="shared" si="1"/>
        <v>59.333045939999998</v>
      </c>
      <c r="U22" s="39">
        <f t="shared" si="1"/>
        <v>44.212397629999998</v>
      </c>
      <c r="V22" s="120">
        <f t="shared" si="1"/>
        <v>0</v>
      </c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</row>
    <row r="23" spans="1:245" ht="15">
      <c r="A23" s="60" t="s">
        <v>30</v>
      </c>
      <c r="B23" s="61"/>
      <c r="C23" s="62"/>
      <c r="D23" s="63" t="s">
        <v>28</v>
      </c>
      <c r="E23" s="64">
        <v>47818</v>
      </c>
      <c r="F23" s="65">
        <v>395654.56896096404</v>
      </c>
      <c r="G23" s="66"/>
      <c r="H23" s="67">
        <v>23980.43331</v>
      </c>
      <c r="I23" s="67">
        <v>17869.172850000003</v>
      </c>
      <c r="J23" s="67"/>
      <c r="K23" s="68">
        <v>23980.43331</v>
      </c>
      <c r="L23" s="67">
        <v>17869.172850000003</v>
      </c>
      <c r="M23" s="69"/>
      <c r="N23" s="2"/>
      <c r="O23" s="119">
        <f t="shared" si="1"/>
        <v>395.65456896096401</v>
      </c>
      <c r="P23" s="39">
        <f t="shared" si="1"/>
        <v>0</v>
      </c>
      <c r="Q23" s="39">
        <f t="shared" si="1"/>
        <v>23.980433309999999</v>
      </c>
      <c r="R23" s="39">
        <f t="shared" si="1"/>
        <v>17.869172850000002</v>
      </c>
      <c r="S23" s="39">
        <f t="shared" si="1"/>
        <v>0</v>
      </c>
      <c r="T23" s="39">
        <f t="shared" si="1"/>
        <v>23.980433309999999</v>
      </c>
      <c r="U23" s="39">
        <f t="shared" si="1"/>
        <v>17.869172850000002</v>
      </c>
      <c r="V23" s="120">
        <f t="shared" si="1"/>
        <v>0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</row>
    <row r="24" spans="1:245" ht="15">
      <c r="A24" s="60" t="s">
        <v>31</v>
      </c>
      <c r="B24" s="61"/>
      <c r="C24" s="62"/>
      <c r="D24" s="63" t="s">
        <v>28</v>
      </c>
      <c r="E24" s="64">
        <v>44166</v>
      </c>
      <c r="F24" s="65">
        <v>159452.53133953499</v>
      </c>
      <c r="G24" s="66"/>
      <c r="H24" s="67">
        <v>52952.59908</v>
      </c>
      <c r="I24" s="67">
        <v>19868.27634</v>
      </c>
      <c r="J24" s="67"/>
      <c r="K24" s="68">
        <v>52952.59908</v>
      </c>
      <c r="L24" s="67">
        <v>19868.27634</v>
      </c>
      <c r="M24" s="69"/>
      <c r="N24" s="2"/>
      <c r="O24" s="119">
        <f>+F24/1000</f>
        <v>159.452531339535</v>
      </c>
      <c r="P24" s="39">
        <f t="shared" si="1"/>
        <v>0</v>
      </c>
      <c r="Q24" s="39">
        <f t="shared" si="1"/>
        <v>52.952599079999999</v>
      </c>
      <c r="R24" s="39">
        <f t="shared" si="1"/>
        <v>19.868276340000001</v>
      </c>
      <c r="S24" s="39">
        <f t="shared" si="1"/>
        <v>0</v>
      </c>
      <c r="T24" s="39">
        <f t="shared" si="1"/>
        <v>52.952599079999999</v>
      </c>
      <c r="U24" s="39">
        <f t="shared" si="1"/>
        <v>19.868276340000001</v>
      </c>
      <c r="V24" s="120">
        <f t="shared" si="1"/>
        <v>0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</row>
    <row r="25" spans="1:245" ht="15">
      <c r="A25" s="60" t="s">
        <v>32</v>
      </c>
      <c r="B25" s="70"/>
      <c r="C25" s="62"/>
      <c r="D25" s="63" t="s">
        <v>28</v>
      </c>
      <c r="E25" s="64">
        <v>44562</v>
      </c>
      <c r="F25" s="65">
        <v>861346.821</v>
      </c>
      <c r="G25" s="71">
        <v>280270.57</v>
      </c>
      <c r="H25" s="67">
        <v>0</v>
      </c>
      <c r="I25" s="67">
        <v>103977.67186</v>
      </c>
      <c r="J25" s="67"/>
      <c r="K25" s="68">
        <v>0</v>
      </c>
      <c r="L25" s="67">
        <v>103977.67186</v>
      </c>
      <c r="M25" s="69"/>
      <c r="N25" s="2"/>
      <c r="O25" s="119">
        <f t="shared" si="1"/>
        <v>861.34682099999998</v>
      </c>
      <c r="P25" s="39">
        <f t="shared" si="1"/>
        <v>280.27057000000002</v>
      </c>
      <c r="Q25" s="39">
        <f t="shared" si="1"/>
        <v>0</v>
      </c>
      <c r="R25" s="39">
        <f t="shared" si="1"/>
        <v>103.97767186</v>
      </c>
      <c r="S25" s="39">
        <f t="shared" si="1"/>
        <v>0</v>
      </c>
      <c r="T25" s="39">
        <f t="shared" si="1"/>
        <v>0</v>
      </c>
      <c r="U25" s="39">
        <f t="shared" si="1"/>
        <v>103.97767186</v>
      </c>
      <c r="V25" s="120">
        <f t="shared" si="1"/>
        <v>0</v>
      </c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</row>
    <row r="26" spans="1:245" ht="15">
      <c r="A26" s="60" t="s">
        <v>33</v>
      </c>
      <c r="B26" s="70"/>
      <c r="C26" s="62"/>
      <c r="D26" s="63" t="s">
        <v>28</v>
      </c>
      <c r="E26" s="64">
        <v>46692</v>
      </c>
      <c r="F26" s="65">
        <f>460958.386990011+9532.9278</f>
        <v>470491.31479001098</v>
      </c>
      <c r="G26" s="71">
        <f>118243.12+2634.86789+1368.01765+5530.04383</f>
        <v>127776.04936999998</v>
      </c>
      <c r="H26" s="67">
        <v>47459.854192816303</v>
      </c>
      <c r="I26" s="67">
        <v>20518.293482000001</v>
      </c>
      <c r="J26" s="67">
        <v>1496.99</v>
      </c>
      <c r="K26" s="68">
        <v>47459.854192816303</v>
      </c>
      <c r="L26" s="67">
        <v>20518.293482000001</v>
      </c>
      <c r="M26" s="69">
        <v>1496.99</v>
      </c>
      <c r="N26" s="2"/>
      <c r="O26" s="119">
        <f t="shared" si="1"/>
        <v>470.49131479001096</v>
      </c>
      <c r="P26" s="39">
        <f t="shared" si="1"/>
        <v>127.77604936999998</v>
      </c>
      <c r="Q26" s="39">
        <f t="shared" si="1"/>
        <v>47.459854192816302</v>
      </c>
      <c r="R26" s="39">
        <f t="shared" si="1"/>
        <v>20.518293482000001</v>
      </c>
      <c r="S26" s="39">
        <f t="shared" si="1"/>
        <v>1.49699</v>
      </c>
      <c r="T26" s="39">
        <f t="shared" si="1"/>
        <v>47.459854192816302</v>
      </c>
      <c r="U26" s="39">
        <f t="shared" si="1"/>
        <v>20.518293482000001</v>
      </c>
      <c r="V26" s="120">
        <f t="shared" si="1"/>
        <v>1.49699</v>
      </c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</row>
    <row r="27" spans="1:245" ht="18.75" customHeight="1">
      <c r="A27" s="60" t="s">
        <v>34</v>
      </c>
      <c r="B27" s="70"/>
      <c r="C27" s="62"/>
      <c r="D27" s="63" t="s">
        <v>28</v>
      </c>
      <c r="E27" s="64">
        <v>44044</v>
      </c>
      <c r="F27" s="65">
        <v>9938.3799255181493</v>
      </c>
      <c r="G27" s="66"/>
      <c r="H27" s="67">
        <v>3096.6273969833301</v>
      </c>
      <c r="I27" s="67">
        <v>1678.8047166563999</v>
      </c>
      <c r="J27" s="67">
        <v>212.07</v>
      </c>
      <c r="K27" s="68">
        <v>3096.6273969833301</v>
      </c>
      <c r="L27" s="67">
        <v>1678.8047166563999</v>
      </c>
      <c r="M27" s="69">
        <v>212.07</v>
      </c>
      <c r="N27" s="2"/>
      <c r="O27" s="119">
        <f t="shared" si="1"/>
        <v>9.9383799255181486</v>
      </c>
      <c r="P27" s="39">
        <f t="shared" si="1"/>
        <v>0</v>
      </c>
      <c r="Q27" s="39">
        <f t="shared" si="1"/>
        <v>3.09662739698333</v>
      </c>
      <c r="R27" s="39">
        <f t="shared" si="1"/>
        <v>1.6788047166564</v>
      </c>
      <c r="S27" s="39">
        <f t="shared" si="1"/>
        <v>0.21206999999999998</v>
      </c>
      <c r="T27" s="39">
        <f t="shared" si="1"/>
        <v>3.09662739698333</v>
      </c>
      <c r="U27" s="39">
        <f t="shared" si="1"/>
        <v>1.6788047166564</v>
      </c>
      <c r="V27" s="120">
        <f t="shared" si="1"/>
        <v>0.21206999999999998</v>
      </c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</row>
    <row r="28" spans="1:245" ht="15">
      <c r="A28" s="60" t="s">
        <v>35</v>
      </c>
      <c r="B28" s="70"/>
      <c r="C28" s="62"/>
      <c r="D28" s="63" t="s">
        <v>28</v>
      </c>
      <c r="E28" s="64">
        <v>44075</v>
      </c>
      <c r="F28" s="65">
        <v>294322.37616666697</v>
      </c>
      <c r="G28" s="66"/>
      <c r="H28" s="67">
        <v>110370.89105999999</v>
      </c>
      <c r="I28" s="67">
        <v>69515.32922</v>
      </c>
      <c r="J28" s="67"/>
      <c r="K28" s="68">
        <v>110370.89105999999</v>
      </c>
      <c r="L28" s="67">
        <v>69515.32922</v>
      </c>
      <c r="M28" s="69"/>
      <c r="N28" s="2"/>
      <c r="O28" s="119">
        <f t="shared" si="1"/>
        <v>294.32237616666697</v>
      </c>
      <c r="P28" s="39">
        <f t="shared" si="1"/>
        <v>0</v>
      </c>
      <c r="Q28" s="39">
        <f t="shared" si="1"/>
        <v>110.37089105999999</v>
      </c>
      <c r="R28" s="39">
        <f t="shared" si="1"/>
        <v>69.515329219999998</v>
      </c>
      <c r="S28" s="39">
        <f t="shared" si="1"/>
        <v>0</v>
      </c>
      <c r="T28" s="39">
        <f t="shared" si="1"/>
        <v>110.37089105999999</v>
      </c>
      <c r="U28" s="39">
        <f t="shared" si="1"/>
        <v>69.515329219999998</v>
      </c>
      <c r="V28" s="120">
        <f t="shared" si="1"/>
        <v>0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</row>
    <row r="29" spans="1:245" ht="15">
      <c r="A29" s="60" t="s">
        <v>36</v>
      </c>
      <c r="B29" s="70"/>
      <c r="C29" s="62"/>
      <c r="D29" s="63" t="s">
        <v>28</v>
      </c>
      <c r="E29" s="64">
        <v>44896</v>
      </c>
      <c r="F29" s="65">
        <v>900000</v>
      </c>
      <c r="G29" s="66"/>
      <c r="H29" s="67">
        <v>0</v>
      </c>
      <c r="I29" s="67">
        <v>192741.78081904101</v>
      </c>
      <c r="J29" s="67"/>
      <c r="K29" s="68">
        <v>0</v>
      </c>
      <c r="L29" s="67">
        <v>192741.78081904101</v>
      </c>
      <c r="M29" s="69"/>
      <c r="N29" s="2"/>
      <c r="O29" s="119">
        <f t="shared" si="1"/>
        <v>900</v>
      </c>
      <c r="P29" s="39">
        <f t="shared" si="1"/>
        <v>0</v>
      </c>
      <c r="Q29" s="39">
        <f t="shared" si="1"/>
        <v>0</v>
      </c>
      <c r="R29" s="39">
        <f t="shared" si="1"/>
        <v>192.74178081904103</v>
      </c>
      <c r="S29" s="39">
        <f t="shared" si="1"/>
        <v>0</v>
      </c>
      <c r="T29" s="39">
        <f t="shared" si="1"/>
        <v>0</v>
      </c>
      <c r="U29" s="39">
        <f t="shared" si="1"/>
        <v>192.74178081904103</v>
      </c>
      <c r="V29" s="120">
        <f t="shared" si="1"/>
        <v>0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</row>
    <row r="30" spans="1:245" ht="15.75">
      <c r="A30" s="42"/>
      <c r="B30" s="72"/>
      <c r="C30" s="73"/>
      <c r="D30" s="74"/>
      <c r="E30" s="64"/>
      <c r="F30" s="75"/>
      <c r="G30" s="76"/>
      <c r="H30" s="126"/>
      <c r="I30" s="126"/>
      <c r="J30" s="126"/>
      <c r="K30" s="42"/>
      <c r="L30" s="126"/>
      <c r="M30" s="127"/>
      <c r="N30" s="2"/>
      <c r="O30" s="119">
        <f t="shared" si="1"/>
        <v>0</v>
      </c>
      <c r="P30" s="39">
        <f t="shared" si="1"/>
        <v>0</v>
      </c>
      <c r="Q30" s="39">
        <f t="shared" si="1"/>
        <v>0</v>
      </c>
      <c r="R30" s="39">
        <f t="shared" si="1"/>
        <v>0</v>
      </c>
      <c r="S30" s="39">
        <f t="shared" si="1"/>
        <v>0</v>
      </c>
      <c r="T30" s="39">
        <f t="shared" si="1"/>
        <v>0</v>
      </c>
      <c r="U30" s="39">
        <f t="shared" si="1"/>
        <v>0</v>
      </c>
      <c r="V30" s="120">
        <f t="shared" si="1"/>
        <v>0</v>
      </c>
      <c r="W30" s="12"/>
      <c r="X30" s="12"/>
      <c r="Y30" s="12"/>
      <c r="Z30" s="1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</row>
    <row r="31" spans="1:245" ht="15.75">
      <c r="A31" s="24"/>
      <c r="B31" s="72"/>
      <c r="C31" s="73"/>
      <c r="D31" s="74"/>
      <c r="E31" s="74"/>
      <c r="F31" s="77"/>
      <c r="G31" s="76"/>
      <c r="H31" s="49"/>
      <c r="I31" s="49"/>
      <c r="J31" s="49"/>
      <c r="K31" s="93"/>
      <c r="L31" s="49"/>
      <c r="M31" s="94"/>
      <c r="N31" s="2"/>
      <c r="O31" s="119">
        <f t="shared" si="1"/>
        <v>0</v>
      </c>
      <c r="P31" s="39">
        <f t="shared" si="1"/>
        <v>0</v>
      </c>
      <c r="Q31" s="39">
        <f t="shared" si="1"/>
        <v>0</v>
      </c>
      <c r="R31" s="39">
        <f t="shared" si="1"/>
        <v>0</v>
      </c>
      <c r="S31" s="39">
        <f t="shared" si="1"/>
        <v>0</v>
      </c>
      <c r="T31" s="39">
        <f t="shared" si="1"/>
        <v>0</v>
      </c>
      <c r="U31" s="39">
        <f t="shared" si="1"/>
        <v>0</v>
      </c>
      <c r="V31" s="120">
        <f t="shared" si="1"/>
        <v>0</v>
      </c>
      <c r="W31" s="12"/>
      <c r="X31" s="12"/>
      <c r="Y31" s="12"/>
      <c r="Z31" s="1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</row>
    <row r="32" spans="1:245" ht="15.75">
      <c r="A32" s="47" t="s">
        <v>37</v>
      </c>
      <c r="B32" s="78">
        <v>-1</v>
      </c>
      <c r="C32" s="49"/>
      <c r="D32" s="18"/>
      <c r="E32" s="18"/>
      <c r="F32" s="50">
        <v>36282.099399999999</v>
      </c>
      <c r="G32" s="22"/>
      <c r="H32" s="52">
        <v>2681.2532371000002</v>
      </c>
      <c r="I32" s="52">
        <v>669.9322062</v>
      </c>
      <c r="J32" s="52"/>
      <c r="K32" s="50">
        <v>1400.3528371</v>
      </c>
      <c r="L32" s="52">
        <v>299.4322062</v>
      </c>
      <c r="M32" s="53">
        <v>0</v>
      </c>
      <c r="N32" s="7"/>
      <c r="O32" s="152">
        <f t="shared" si="1"/>
        <v>36.2820994</v>
      </c>
      <c r="P32" s="153">
        <f t="shared" si="1"/>
        <v>0</v>
      </c>
      <c r="Q32" s="153">
        <f t="shared" si="1"/>
        <v>2.6812532371000004</v>
      </c>
      <c r="R32" s="153">
        <f t="shared" si="1"/>
        <v>0.66993220620000005</v>
      </c>
      <c r="S32" s="153">
        <f t="shared" si="1"/>
        <v>0</v>
      </c>
      <c r="T32" s="153">
        <f t="shared" si="1"/>
        <v>1.4003528371</v>
      </c>
      <c r="U32" s="153">
        <f t="shared" si="1"/>
        <v>0.2994322062</v>
      </c>
      <c r="V32" s="154">
        <f t="shared" si="1"/>
        <v>0</v>
      </c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</row>
    <row r="33" spans="1:22" ht="15.75">
      <c r="A33" s="60" t="s">
        <v>38</v>
      </c>
      <c r="B33" s="70"/>
      <c r="C33" s="79"/>
      <c r="D33" s="63" t="s">
        <v>39</v>
      </c>
      <c r="E33" s="64">
        <v>44896</v>
      </c>
      <c r="F33" s="65">
        <v>35243.399400000002</v>
      </c>
      <c r="G33" s="66"/>
      <c r="H33" s="67">
        <v>2681.2532371000002</v>
      </c>
      <c r="I33" s="67">
        <v>669.9322062</v>
      </c>
      <c r="J33" s="52"/>
      <c r="K33" s="68">
        <v>1400.3528371</v>
      </c>
      <c r="L33" s="67">
        <v>299.4322062</v>
      </c>
      <c r="M33" s="128"/>
      <c r="O33" s="119">
        <f t="shared" si="1"/>
        <v>35.243399400000001</v>
      </c>
      <c r="P33" s="39">
        <f t="shared" si="1"/>
        <v>0</v>
      </c>
      <c r="Q33" s="39">
        <f t="shared" si="1"/>
        <v>2.6812532371000004</v>
      </c>
      <c r="R33" s="39">
        <f t="shared" si="1"/>
        <v>0.66993220620000005</v>
      </c>
      <c r="S33" s="39">
        <f t="shared" si="1"/>
        <v>0</v>
      </c>
      <c r="T33" s="39">
        <f t="shared" si="1"/>
        <v>1.4003528371</v>
      </c>
      <c r="U33" s="39">
        <f t="shared" si="1"/>
        <v>0.2994322062</v>
      </c>
      <c r="V33" s="120">
        <f t="shared" si="1"/>
        <v>0</v>
      </c>
    </row>
    <row r="34" spans="1:22" ht="15">
      <c r="A34" s="60" t="s">
        <v>40</v>
      </c>
      <c r="B34" s="70"/>
      <c r="C34" s="62"/>
      <c r="D34" s="63"/>
      <c r="E34" s="64"/>
      <c r="F34" s="65">
        <v>1038.7</v>
      </c>
      <c r="G34" s="66"/>
      <c r="H34" s="67">
        <v>0</v>
      </c>
      <c r="I34" s="67">
        <v>0</v>
      </c>
      <c r="J34" s="67"/>
      <c r="K34" s="68">
        <v>0</v>
      </c>
      <c r="L34" s="67">
        <v>0</v>
      </c>
      <c r="M34" s="128"/>
      <c r="O34" s="119">
        <f t="shared" si="1"/>
        <v>1.0387</v>
      </c>
      <c r="P34" s="39">
        <f t="shared" si="1"/>
        <v>0</v>
      </c>
      <c r="Q34" s="39">
        <f t="shared" si="1"/>
        <v>0</v>
      </c>
      <c r="R34" s="39">
        <f t="shared" si="1"/>
        <v>0</v>
      </c>
      <c r="S34" s="39">
        <f t="shared" si="1"/>
        <v>0</v>
      </c>
      <c r="T34" s="39">
        <f t="shared" si="1"/>
        <v>0</v>
      </c>
      <c r="U34" s="39">
        <f t="shared" si="1"/>
        <v>0</v>
      </c>
      <c r="V34" s="120">
        <f t="shared" si="1"/>
        <v>0</v>
      </c>
    </row>
    <row r="35" spans="1:22" ht="15">
      <c r="A35" s="80"/>
      <c r="B35" s="70"/>
      <c r="C35" s="62"/>
      <c r="D35" s="81"/>
      <c r="E35" s="64"/>
      <c r="F35" s="82"/>
      <c r="G35" s="83"/>
      <c r="H35" s="129"/>
      <c r="I35" s="129"/>
      <c r="J35" s="129"/>
      <c r="K35" s="130"/>
      <c r="L35" s="129"/>
      <c r="M35" s="128"/>
      <c r="O35" s="119">
        <f t="shared" si="1"/>
        <v>0</v>
      </c>
      <c r="P35" s="39">
        <f t="shared" si="1"/>
        <v>0</v>
      </c>
      <c r="Q35" s="39">
        <f t="shared" si="1"/>
        <v>0</v>
      </c>
      <c r="R35" s="39">
        <f t="shared" si="1"/>
        <v>0</v>
      </c>
      <c r="S35" s="39">
        <f t="shared" si="1"/>
        <v>0</v>
      </c>
      <c r="T35" s="39">
        <f t="shared" si="1"/>
        <v>0</v>
      </c>
      <c r="U35" s="39">
        <f t="shared" si="1"/>
        <v>0</v>
      </c>
      <c r="V35" s="120">
        <f t="shared" si="1"/>
        <v>0</v>
      </c>
    </row>
    <row r="36" spans="1:22" ht="15">
      <c r="A36" s="82"/>
      <c r="B36" s="61"/>
      <c r="C36" s="62"/>
      <c r="D36" s="81"/>
      <c r="E36" s="64"/>
      <c r="F36" s="82"/>
      <c r="G36" s="83"/>
      <c r="H36" s="129"/>
      <c r="I36" s="129"/>
      <c r="J36" s="129"/>
      <c r="K36" s="130"/>
      <c r="L36" s="129"/>
      <c r="M36" s="128"/>
      <c r="O36" s="119">
        <f t="shared" si="1"/>
        <v>0</v>
      </c>
      <c r="P36" s="39">
        <f t="shared" si="1"/>
        <v>0</v>
      </c>
      <c r="Q36" s="39">
        <f t="shared" si="1"/>
        <v>0</v>
      </c>
      <c r="R36" s="39">
        <f t="shared" si="1"/>
        <v>0</v>
      </c>
      <c r="S36" s="39">
        <f t="shared" si="1"/>
        <v>0</v>
      </c>
      <c r="T36" s="39">
        <f t="shared" si="1"/>
        <v>0</v>
      </c>
      <c r="U36" s="39">
        <f t="shared" si="1"/>
        <v>0</v>
      </c>
      <c r="V36" s="120">
        <f t="shared" si="1"/>
        <v>0</v>
      </c>
    </row>
    <row r="37" spans="1:22" ht="15.75">
      <c r="A37" s="47" t="s">
        <v>41</v>
      </c>
      <c r="B37" s="72"/>
      <c r="C37" s="73"/>
      <c r="D37" s="74"/>
      <c r="E37" s="64"/>
      <c r="F37" s="50">
        <f>+F44</f>
        <v>873101.25256000005</v>
      </c>
      <c r="G37" s="76"/>
      <c r="H37" s="52">
        <v>89493.954279444399</v>
      </c>
      <c r="I37" s="52">
        <v>49138.406698222192</v>
      </c>
      <c r="J37" s="52"/>
      <c r="K37" s="50">
        <v>89493.954279444399</v>
      </c>
      <c r="L37" s="52">
        <v>49138.406698222192</v>
      </c>
      <c r="M37" s="53">
        <v>0</v>
      </c>
      <c r="O37" s="152">
        <f t="shared" si="1"/>
        <v>873.10125256000003</v>
      </c>
      <c r="P37" s="153">
        <f t="shared" si="1"/>
        <v>0</v>
      </c>
      <c r="Q37" s="153">
        <f t="shared" si="1"/>
        <v>89.493954279444395</v>
      </c>
      <c r="R37" s="153">
        <f t="shared" si="1"/>
        <v>49.138406698222191</v>
      </c>
      <c r="S37" s="153">
        <f t="shared" si="1"/>
        <v>0</v>
      </c>
      <c r="T37" s="153">
        <f t="shared" si="1"/>
        <v>89.493954279444395</v>
      </c>
      <c r="U37" s="153">
        <f t="shared" si="1"/>
        <v>49.138406698222191</v>
      </c>
      <c r="V37" s="154">
        <f t="shared" si="1"/>
        <v>0</v>
      </c>
    </row>
    <row r="38" spans="1:22" ht="15" hidden="1">
      <c r="A38" s="60"/>
      <c r="B38" s="70"/>
      <c r="C38" s="62"/>
      <c r="D38" s="81"/>
      <c r="E38" s="64"/>
      <c r="F38" s="84"/>
      <c r="G38" s="83"/>
      <c r="H38" s="67"/>
      <c r="I38" s="67"/>
      <c r="J38" s="67"/>
      <c r="K38" s="68"/>
      <c r="L38" s="67"/>
      <c r="M38" s="69"/>
      <c r="N38" s="85"/>
      <c r="O38" s="119">
        <f t="shared" si="1"/>
        <v>0</v>
      </c>
      <c r="P38" s="39">
        <f t="shared" si="1"/>
        <v>0</v>
      </c>
      <c r="Q38" s="39">
        <f t="shared" si="1"/>
        <v>0</v>
      </c>
      <c r="R38" s="39">
        <f t="shared" si="1"/>
        <v>0</v>
      </c>
      <c r="S38" s="39">
        <f t="shared" si="1"/>
        <v>0</v>
      </c>
      <c r="T38" s="39">
        <f t="shared" si="1"/>
        <v>0</v>
      </c>
      <c r="U38" s="39">
        <f t="shared" si="1"/>
        <v>0</v>
      </c>
      <c r="V38" s="120">
        <f t="shared" si="1"/>
        <v>0</v>
      </c>
    </row>
    <row r="39" spans="1:22" ht="15" hidden="1">
      <c r="A39" s="60"/>
      <c r="B39" s="70"/>
      <c r="C39" s="62"/>
      <c r="D39" s="81"/>
      <c r="E39" s="64"/>
      <c r="F39" s="84"/>
      <c r="G39" s="83"/>
      <c r="H39" s="67"/>
      <c r="I39" s="67"/>
      <c r="J39" s="67"/>
      <c r="K39" s="68"/>
      <c r="L39" s="67"/>
      <c r="M39" s="69"/>
      <c r="N39" s="85"/>
      <c r="O39" s="119">
        <f t="shared" si="1"/>
        <v>0</v>
      </c>
      <c r="P39" s="39">
        <f t="shared" si="1"/>
        <v>0</v>
      </c>
      <c r="Q39" s="39">
        <f t="shared" si="1"/>
        <v>0</v>
      </c>
      <c r="R39" s="39">
        <f t="shared" si="1"/>
        <v>0</v>
      </c>
      <c r="S39" s="39">
        <f t="shared" si="1"/>
        <v>0</v>
      </c>
      <c r="T39" s="39">
        <f t="shared" si="1"/>
        <v>0</v>
      </c>
      <c r="U39" s="39">
        <f t="shared" si="1"/>
        <v>0</v>
      </c>
      <c r="V39" s="120">
        <f t="shared" si="1"/>
        <v>0</v>
      </c>
    </row>
    <row r="40" spans="1:22" ht="15" hidden="1">
      <c r="A40" s="60"/>
      <c r="B40" s="70"/>
      <c r="C40" s="62"/>
      <c r="D40" s="81"/>
      <c r="E40" s="64"/>
      <c r="F40" s="84"/>
      <c r="G40" s="83"/>
      <c r="H40" s="67"/>
      <c r="I40" s="67"/>
      <c r="J40" s="67"/>
      <c r="K40" s="68"/>
      <c r="L40" s="67"/>
      <c r="M40" s="69"/>
      <c r="N40" s="85"/>
      <c r="O40" s="119">
        <f t="shared" si="1"/>
        <v>0</v>
      </c>
      <c r="P40" s="39">
        <f t="shared" si="1"/>
        <v>0</v>
      </c>
      <c r="Q40" s="39">
        <f t="shared" si="1"/>
        <v>0</v>
      </c>
      <c r="R40" s="39">
        <f t="shared" si="1"/>
        <v>0</v>
      </c>
      <c r="S40" s="39">
        <f t="shared" si="1"/>
        <v>0</v>
      </c>
      <c r="T40" s="39">
        <f t="shared" si="1"/>
        <v>0</v>
      </c>
      <c r="U40" s="39">
        <f t="shared" si="1"/>
        <v>0</v>
      </c>
      <c r="V40" s="120">
        <f t="shared" si="1"/>
        <v>0</v>
      </c>
    </row>
    <row r="41" spans="1:22" ht="15" hidden="1">
      <c r="A41" s="60"/>
      <c r="B41" s="70"/>
      <c r="C41" s="62"/>
      <c r="D41" s="81"/>
      <c r="E41" s="64"/>
      <c r="F41" s="84"/>
      <c r="G41" s="83"/>
      <c r="H41" s="67"/>
      <c r="I41" s="67"/>
      <c r="J41" s="67"/>
      <c r="K41" s="68"/>
      <c r="L41" s="67"/>
      <c r="M41" s="69"/>
      <c r="N41" s="85"/>
      <c r="O41" s="119">
        <f t="shared" si="1"/>
        <v>0</v>
      </c>
      <c r="P41" s="39">
        <f t="shared" si="1"/>
        <v>0</v>
      </c>
      <c r="Q41" s="39">
        <f t="shared" si="1"/>
        <v>0</v>
      </c>
      <c r="R41" s="39">
        <f t="shared" si="1"/>
        <v>0</v>
      </c>
      <c r="S41" s="39">
        <f t="shared" si="1"/>
        <v>0</v>
      </c>
      <c r="T41" s="39">
        <f t="shared" si="1"/>
        <v>0</v>
      </c>
      <c r="U41" s="39">
        <f t="shared" si="1"/>
        <v>0</v>
      </c>
      <c r="V41" s="120">
        <f t="shared" si="1"/>
        <v>0</v>
      </c>
    </row>
    <row r="42" spans="1:22" ht="15" hidden="1">
      <c r="A42" s="60"/>
      <c r="B42" s="70"/>
      <c r="C42" s="62"/>
      <c r="D42" s="81"/>
      <c r="E42" s="64"/>
      <c r="F42" s="84"/>
      <c r="G42" s="83"/>
      <c r="H42" s="67"/>
      <c r="I42" s="67"/>
      <c r="J42" s="67"/>
      <c r="K42" s="68"/>
      <c r="L42" s="67"/>
      <c r="M42" s="69"/>
      <c r="N42" s="85"/>
      <c r="O42" s="119">
        <f t="shared" si="1"/>
        <v>0</v>
      </c>
      <c r="P42" s="39">
        <f t="shared" si="1"/>
        <v>0</v>
      </c>
      <c r="Q42" s="39">
        <f t="shared" si="1"/>
        <v>0</v>
      </c>
      <c r="R42" s="39">
        <f t="shared" si="1"/>
        <v>0</v>
      </c>
      <c r="S42" s="39">
        <f t="shared" si="1"/>
        <v>0</v>
      </c>
      <c r="T42" s="39">
        <f t="shared" si="1"/>
        <v>0</v>
      </c>
      <c r="U42" s="39">
        <f t="shared" si="1"/>
        <v>0</v>
      </c>
      <c r="V42" s="120">
        <f t="shared" si="1"/>
        <v>0</v>
      </c>
    </row>
    <row r="43" spans="1:22" ht="15" hidden="1">
      <c r="A43" s="60"/>
      <c r="B43" s="78"/>
      <c r="C43" s="62"/>
      <c r="D43" s="81"/>
      <c r="E43" s="64"/>
      <c r="F43" s="84"/>
      <c r="G43" s="83"/>
      <c r="H43" s="67"/>
      <c r="I43" s="67"/>
      <c r="J43" s="67"/>
      <c r="K43" s="68"/>
      <c r="L43" s="67"/>
      <c r="M43" s="69"/>
      <c r="N43" s="86"/>
      <c r="O43" s="119">
        <f t="shared" si="1"/>
        <v>0</v>
      </c>
      <c r="P43" s="39">
        <f t="shared" si="1"/>
        <v>0</v>
      </c>
      <c r="Q43" s="39">
        <f t="shared" si="1"/>
        <v>0</v>
      </c>
      <c r="R43" s="39">
        <f t="shared" si="1"/>
        <v>0</v>
      </c>
      <c r="S43" s="39">
        <f t="shared" si="1"/>
        <v>0</v>
      </c>
      <c r="T43" s="39">
        <f t="shared" si="1"/>
        <v>0</v>
      </c>
      <c r="U43" s="39">
        <f t="shared" si="1"/>
        <v>0</v>
      </c>
      <c r="V43" s="120">
        <f t="shared" si="1"/>
        <v>0</v>
      </c>
    </row>
    <row r="44" spans="1:22" ht="15">
      <c r="A44" s="60" t="s">
        <v>42</v>
      </c>
      <c r="B44" s="78">
        <v>-2</v>
      </c>
      <c r="C44" s="62"/>
      <c r="D44" s="81" t="s">
        <v>28</v>
      </c>
      <c r="E44" s="64">
        <v>48366</v>
      </c>
      <c r="F44" s="84">
        <v>873101.25256000005</v>
      </c>
      <c r="G44" s="83"/>
      <c r="H44" s="67">
        <v>42332.181932777799</v>
      </c>
      <c r="I44" s="67">
        <v>20559.523004888899</v>
      </c>
      <c r="J44" s="67"/>
      <c r="K44" s="68">
        <v>42332.181932777799</v>
      </c>
      <c r="L44" s="67">
        <v>20559.523004888899</v>
      </c>
      <c r="M44" s="69"/>
      <c r="N44" s="2"/>
      <c r="O44" s="119">
        <f t="shared" si="1"/>
        <v>873.10125256000003</v>
      </c>
      <c r="P44" s="39">
        <f t="shared" si="1"/>
        <v>0</v>
      </c>
      <c r="Q44" s="39">
        <f t="shared" si="1"/>
        <v>42.3321819327778</v>
      </c>
      <c r="R44" s="39">
        <f t="shared" si="1"/>
        <v>20.559523004888899</v>
      </c>
      <c r="S44" s="39">
        <f t="shared" si="1"/>
        <v>0</v>
      </c>
      <c r="T44" s="39">
        <f t="shared" si="1"/>
        <v>42.3321819327778</v>
      </c>
      <c r="U44" s="39">
        <f t="shared" si="1"/>
        <v>20.559523004888899</v>
      </c>
      <c r="V44" s="120">
        <f t="shared" si="1"/>
        <v>0</v>
      </c>
    </row>
    <row r="45" spans="1:22" ht="15.75">
      <c r="A45" s="42"/>
      <c r="B45" s="72"/>
      <c r="C45" s="62"/>
      <c r="D45" s="74"/>
      <c r="E45" s="64"/>
      <c r="F45" s="87"/>
      <c r="G45" s="76"/>
      <c r="H45" s="49"/>
      <c r="I45" s="49"/>
      <c r="J45" s="49"/>
      <c r="K45" s="93"/>
      <c r="L45" s="49"/>
      <c r="M45" s="94"/>
      <c r="N45" s="2"/>
      <c r="O45" s="119">
        <f t="shared" si="1"/>
        <v>0</v>
      </c>
      <c r="P45" s="39">
        <f t="shared" si="1"/>
        <v>0</v>
      </c>
      <c r="Q45" s="39">
        <f t="shared" si="1"/>
        <v>0</v>
      </c>
      <c r="R45" s="39">
        <f t="shared" si="1"/>
        <v>0</v>
      </c>
      <c r="S45" s="39">
        <f t="shared" si="1"/>
        <v>0</v>
      </c>
      <c r="T45" s="39">
        <f t="shared" si="1"/>
        <v>0</v>
      </c>
      <c r="U45" s="39">
        <f t="shared" si="1"/>
        <v>0</v>
      </c>
      <c r="V45" s="120">
        <f t="shared" si="1"/>
        <v>0</v>
      </c>
    </row>
    <row r="46" spans="1:22" ht="23.25" customHeight="1">
      <c r="A46" s="47" t="s">
        <v>43</v>
      </c>
      <c r="B46" s="70"/>
      <c r="C46" s="62"/>
      <c r="D46" s="26"/>
      <c r="E46" s="64"/>
      <c r="F46" s="50">
        <f>+F47+F48</f>
        <v>15109.55341</v>
      </c>
      <c r="G46" s="88"/>
      <c r="H46" s="52">
        <f>+H47+H48</f>
        <v>3377.25</v>
      </c>
      <c r="I46" s="52">
        <v>0</v>
      </c>
      <c r="J46" s="52"/>
      <c r="K46" s="50">
        <f>+K47+K48</f>
        <v>3377.25</v>
      </c>
      <c r="L46" s="52">
        <v>0</v>
      </c>
      <c r="M46" s="53">
        <v>0</v>
      </c>
      <c r="N46" s="2"/>
      <c r="O46" s="152">
        <f t="shared" si="1"/>
        <v>15.10955341</v>
      </c>
      <c r="P46" s="153">
        <f t="shared" si="1"/>
        <v>0</v>
      </c>
      <c r="Q46" s="153">
        <f t="shared" si="1"/>
        <v>3.3772500000000001</v>
      </c>
      <c r="R46" s="153">
        <f t="shared" si="1"/>
        <v>0</v>
      </c>
      <c r="S46" s="153">
        <f t="shared" si="1"/>
        <v>0</v>
      </c>
      <c r="T46" s="153">
        <f t="shared" si="1"/>
        <v>3.3772500000000001</v>
      </c>
      <c r="U46" s="153">
        <f t="shared" si="1"/>
        <v>0</v>
      </c>
      <c r="V46" s="154">
        <f t="shared" si="1"/>
        <v>0</v>
      </c>
    </row>
    <row r="47" spans="1:22" ht="15">
      <c r="A47" s="60" t="s">
        <v>44</v>
      </c>
      <c r="B47" s="78">
        <v>-3</v>
      </c>
      <c r="C47" s="89"/>
      <c r="D47" s="90" t="s">
        <v>28</v>
      </c>
      <c r="E47" s="64"/>
      <c r="F47" s="65">
        <v>12205.945390000001</v>
      </c>
      <c r="G47" s="91"/>
      <c r="H47" s="67">
        <v>0</v>
      </c>
      <c r="I47" s="67">
        <v>0</v>
      </c>
      <c r="J47" s="67"/>
      <c r="K47" s="68">
        <v>0</v>
      </c>
      <c r="L47" s="67">
        <v>0</v>
      </c>
      <c r="M47" s="69"/>
      <c r="N47" s="2"/>
      <c r="O47" s="119">
        <f t="shared" si="1"/>
        <v>12.20594539</v>
      </c>
      <c r="P47" s="39">
        <f t="shared" si="1"/>
        <v>0</v>
      </c>
      <c r="Q47" s="39">
        <f t="shared" si="1"/>
        <v>0</v>
      </c>
      <c r="R47" s="39">
        <f t="shared" si="1"/>
        <v>0</v>
      </c>
      <c r="S47" s="39">
        <f t="shared" si="1"/>
        <v>0</v>
      </c>
      <c r="T47" s="39">
        <f t="shared" si="1"/>
        <v>0</v>
      </c>
      <c r="U47" s="39">
        <f t="shared" si="1"/>
        <v>0</v>
      </c>
      <c r="V47" s="120">
        <f t="shared" si="1"/>
        <v>0</v>
      </c>
    </row>
    <row r="48" spans="1:22" ht="15.75">
      <c r="A48" s="113" t="s">
        <v>45</v>
      </c>
      <c r="B48" s="114"/>
      <c r="C48" s="115"/>
      <c r="D48" s="116" t="s">
        <v>28</v>
      </c>
      <c r="E48" s="117">
        <v>43525</v>
      </c>
      <c r="F48" s="68">
        <v>2903.6080200000001</v>
      </c>
      <c r="G48" s="118">
        <v>0</v>
      </c>
      <c r="H48" s="67">
        <v>3377.25</v>
      </c>
      <c r="I48" s="67"/>
      <c r="J48" s="67"/>
      <c r="K48" s="68">
        <v>3377.25</v>
      </c>
      <c r="L48" s="67"/>
      <c r="M48" s="69"/>
      <c r="N48" s="92"/>
      <c r="O48" s="119">
        <f t="shared" si="1"/>
        <v>2.9036080200000001</v>
      </c>
      <c r="P48" s="39">
        <f t="shared" si="1"/>
        <v>0</v>
      </c>
      <c r="Q48" s="39">
        <f t="shared" si="1"/>
        <v>3.3772500000000001</v>
      </c>
      <c r="R48" s="39">
        <f t="shared" si="1"/>
        <v>0</v>
      </c>
      <c r="S48" s="39">
        <f t="shared" si="1"/>
        <v>0</v>
      </c>
      <c r="T48" s="39">
        <f t="shared" si="1"/>
        <v>3.3772500000000001</v>
      </c>
      <c r="U48" s="39">
        <f t="shared" si="1"/>
        <v>0</v>
      </c>
      <c r="V48" s="120">
        <f t="shared" si="1"/>
        <v>0</v>
      </c>
    </row>
    <row r="49" spans="1:22" ht="15.75">
      <c r="A49" s="113"/>
      <c r="B49" s="114"/>
      <c r="C49" s="124"/>
      <c r="D49" s="116"/>
      <c r="E49" s="117"/>
      <c r="F49" s="122"/>
      <c r="G49" s="131"/>
      <c r="H49" s="49"/>
      <c r="I49" s="49"/>
      <c r="J49" s="49"/>
      <c r="K49" s="93"/>
      <c r="L49" s="49"/>
      <c r="M49" s="94"/>
      <c r="N49" s="92"/>
      <c r="O49" s="119">
        <f t="shared" ref="O49:V55" si="5">+F49/1000</f>
        <v>0</v>
      </c>
      <c r="P49" s="39">
        <f t="shared" si="5"/>
        <v>0</v>
      </c>
      <c r="Q49" s="39">
        <f t="shared" si="5"/>
        <v>0</v>
      </c>
      <c r="R49" s="39">
        <f t="shared" si="5"/>
        <v>0</v>
      </c>
      <c r="S49" s="39">
        <f t="shared" si="5"/>
        <v>0</v>
      </c>
      <c r="T49" s="39">
        <f t="shared" si="5"/>
        <v>0</v>
      </c>
      <c r="U49" s="39">
        <f t="shared" si="5"/>
        <v>0</v>
      </c>
      <c r="V49" s="120">
        <f t="shared" si="5"/>
        <v>0</v>
      </c>
    </row>
    <row r="50" spans="1:22" ht="15.75">
      <c r="A50" s="113"/>
      <c r="B50" s="114"/>
      <c r="C50" s="124"/>
      <c r="D50" s="116"/>
      <c r="E50" s="117"/>
      <c r="F50" s="122"/>
      <c r="G50" s="131"/>
      <c r="H50" s="49"/>
      <c r="I50" s="49"/>
      <c r="J50" s="49"/>
      <c r="K50" s="93"/>
      <c r="L50" s="49"/>
      <c r="M50" s="94"/>
      <c r="N50" s="2"/>
      <c r="O50" s="119">
        <f t="shared" si="5"/>
        <v>0</v>
      </c>
      <c r="P50" s="39">
        <f t="shared" si="5"/>
        <v>0</v>
      </c>
      <c r="Q50" s="39">
        <f t="shared" si="5"/>
        <v>0</v>
      </c>
      <c r="R50" s="39">
        <f t="shared" si="5"/>
        <v>0</v>
      </c>
      <c r="S50" s="39">
        <f t="shared" si="5"/>
        <v>0</v>
      </c>
      <c r="T50" s="39">
        <f t="shared" si="5"/>
        <v>0</v>
      </c>
      <c r="U50" s="39">
        <f t="shared" si="5"/>
        <v>0</v>
      </c>
      <c r="V50" s="120">
        <f t="shared" si="5"/>
        <v>0</v>
      </c>
    </row>
    <row r="51" spans="1:22" ht="15.75">
      <c r="A51" s="113"/>
      <c r="B51" s="114"/>
      <c r="C51" s="124"/>
      <c r="D51" s="116"/>
      <c r="E51" s="117"/>
      <c r="F51" s="123"/>
      <c r="G51" s="118"/>
      <c r="H51" s="49"/>
      <c r="I51" s="49"/>
      <c r="J51" s="49"/>
      <c r="K51" s="93"/>
      <c r="L51" s="49"/>
      <c r="M51" s="94"/>
      <c r="N51" s="2"/>
      <c r="O51" s="119">
        <f t="shared" si="5"/>
        <v>0</v>
      </c>
      <c r="P51" s="39">
        <f t="shared" si="5"/>
        <v>0</v>
      </c>
      <c r="Q51" s="39">
        <f t="shared" si="5"/>
        <v>0</v>
      </c>
      <c r="R51" s="39">
        <f t="shared" si="5"/>
        <v>0</v>
      </c>
      <c r="S51" s="39">
        <f t="shared" si="5"/>
        <v>0</v>
      </c>
      <c r="T51" s="39">
        <f t="shared" si="5"/>
        <v>0</v>
      </c>
      <c r="U51" s="39">
        <f t="shared" si="5"/>
        <v>0</v>
      </c>
      <c r="V51" s="120">
        <f t="shared" si="5"/>
        <v>0</v>
      </c>
    </row>
    <row r="52" spans="1:22" ht="15.75">
      <c r="A52" s="24" t="s">
        <v>46</v>
      </c>
      <c r="B52" s="72"/>
      <c r="C52" s="125"/>
      <c r="D52" s="74"/>
      <c r="E52" s="64"/>
      <c r="F52" s="93">
        <v>8250000</v>
      </c>
      <c r="G52" s="132"/>
      <c r="H52" s="49">
        <v>0</v>
      </c>
      <c r="I52" s="49">
        <v>297945.5</v>
      </c>
      <c r="J52" s="49"/>
      <c r="K52" s="93">
        <v>0</v>
      </c>
      <c r="L52" s="49">
        <v>297945.5</v>
      </c>
      <c r="M52" s="94">
        <v>0</v>
      </c>
      <c r="N52" s="2"/>
      <c r="O52" s="152">
        <f t="shared" si="5"/>
        <v>8250</v>
      </c>
      <c r="P52" s="153">
        <f t="shared" si="5"/>
        <v>0</v>
      </c>
      <c r="Q52" s="153">
        <f t="shared" si="5"/>
        <v>0</v>
      </c>
      <c r="R52" s="153">
        <f t="shared" si="5"/>
        <v>297.94549999999998</v>
      </c>
      <c r="S52" s="153">
        <f t="shared" si="5"/>
        <v>0</v>
      </c>
      <c r="T52" s="153">
        <f t="shared" si="5"/>
        <v>0</v>
      </c>
      <c r="U52" s="153">
        <f t="shared" si="5"/>
        <v>297.94549999999998</v>
      </c>
      <c r="V52" s="154">
        <f t="shared" si="5"/>
        <v>0</v>
      </c>
    </row>
    <row r="53" spans="1:22" ht="15.75">
      <c r="A53" s="24"/>
      <c r="B53" s="72"/>
      <c r="C53" s="62"/>
      <c r="D53" s="74"/>
      <c r="E53" s="64"/>
      <c r="F53" s="87"/>
      <c r="G53" s="76"/>
      <c r="H53" s="49"/>
      <c r="I53" s="49"/>
      <c r="J53" s="49"/>
      <c r="K53" s="93"/>
      <c r="L53" s="49"/>
      <c r="M53" s="94"/>
      <c r="N53" s="2"/>
      <c r="O53" s="119">
        <f t="shared" si="5"/>
        <v>0</v>
      </c>
      <c r="P53" s="39">
        <f t="shared" si="5"/>
        <v>0</v>
      </c>
      <c r="Q53" s="39">
        <f t="shared" si="5"/>
        <v>0</v>
      </c>
      <c r="R53" s="39">
        <f t="shared" si="5"/>
        <v>0</v>
      </c>
      <c r="S53" s="39">
        <f t="shared" si="5"/>
        <v>0</v>
      </c>
      <c r="T53" s="39">
        <f t="shared" si="5"/>
        <v>0</v>
      </c>
      <c r="U53" s="39">
        <f t="shared" si="5"/>
        <v>0</v>
      </c>
      <c r="V53" s="120">
        <f t="shared" si="5"/>
        <v>0</v>
      </c>
    </row>
    <row r="54" spans="1:22" ht="15.75">
      <c r="A54" s="47" t="s">
        <v>47</v>
      </c>
      <c r="B54" s="72"/>
      <c r="C54" s="62"/>
      <c r="D54" s="74"/>
      <c r="E54" s="64"/>
      <c r="F54" s="50">
        <v>8250000</v>
      </c>
      <c r="G54" s="95"/>
      <c r="H54" s="52">
        <v>0</v>
      </c>
      <c r="I54" s="52">
        <v>297945.5</v>
      </c>
      <c r="J54" s="52"/>
      <c r="K54" s="50">
        <v>0</v>
      </c>
      <c r="L54" s="52">
        <v>297945.5</v>
      </c>
      <c r="M54" s="53">
        <v>0</v>
      </c>
      <c r="N54" s="2"/>
      <c r="O54" s="152">
        <f t="shared" si="5"/>
        <v>8250</v>
      </c>
      <c r="P54" s="153">
        <f t="shared" si="5"/>
        <v>0</v>
      </c>
      <c r="Q54" s="153">
        <f t="shared" si="5"/>
        <v>0</v>
      </c>
      <c r="R54" s="153">
        <f t="shared" si="5"/>
        <v>297.94549999999998</v>
      </c>
      <c r="S54" s="153">
        <f t="shared" si="5"/>
        <v>0</v>
      </c>
      <c r="T54" s="153">
        <f t="shared" si="5"/>
        <v>0</v>
      </c>
      <c r="U54" s="153">
        <f t="shared" si="5"/>
        <v>297.94549999999998</v>
      </c>
      <c r="V54" s="154">
        <f t="shared" si="5"/>
        <v>0</v>
      </c>
    </row>
    <row r="55" spans="1:22" ht="15">
      <c r="A55" s="60" t="s">
        <v>48</v>
      </c>
      <c r="B55" s="78" t="s">
        <v>49</v>
      </c>
      <c r="C55" s="62"/>
      <c r="D55" s="63" t="s">
        <v>39</v>
      </c>
      <c r="E55" s="64">
        <v>46478</v>
      </c>
      <c r="F55" s="65">
        <v>8250000</v>
      </c>
      <c r="G55" s="66"/>
      <c r="H55" s="67">
        <v>0</v>
      </c>
      <c r="I55" s="67">
        <v>297945.5</v>
      </c>
      <c r="J55" s="67"/>
      <c r="K55" s="68">
        <v>0</v>
      </c>
      <c r="L55" s="67">
        <v>297945.5</v>
      </c>
      <c r="M55" s="69"/>
      <c r="N55" s="2"/>
      <c r="O55" s="119">
        <f t="shared" si="5"/>
        <v>8250</v>
      </c>
      <c r="P55" s="39">
        <f t="shared" si="5"/>
        <v>0</v>
      </c>
      <c r="Q55" s="39">
        <f t="shared" si="5"/>
        <v>0</v>
      </c>
      <c r="R55" s="39">
        <f t="shared" si="5"/>
        <v>297.94549999999998</v>
      </c>
      <c r="S55" s="39">
        <f t="shared" si="5"/>
        <v>0</v>
      </c>
      <c r="T55" s="39">
        <f t="shared" si="5"/>
        <v>0</v>
      </c>
      <c r="U55" s="39">
        <f t="shared" si="5"/>
        <v>297.94549999999998</v>
      </c>
      <c r="V55" s="120">
        <f t="shared" si="5"/>
        <v>0</v>
      </c>
    </row>
    <row r="56" spans="1:22" ht="13.5" thickBot="1">
      <c r="A56" s="96" t="s">
        <v>50</v>
      </c>
      <c r="B56" s="97"/>
      <c r="C56" s="98"/>
      <c r="D56" s="96"/>
      <c r="E56" s="96"/>
      <c r="F56" s="99"/>
      <c r="G56" s="100"/>
      <c r="H56" s="101"/>
      <c r="I56" s="101"/>
      <c r="J56" s="101"/>
      <c r="K56" s="102"/>
      <c r="L56" s="101"/>
      <c r="M56" s="103"/>
      <c r="N56" s="2"/>
      <c r="O56" s="102"/>
      <c r="P56" s="101"/>
      <c r="Q56" s="101"/>
      <c r="R56" s="101"/>
      <c r="S56" s="101"/>
      <c r="T56" s="101"/>
      <c r="U56" s="101"/>
      <c r="V56" s="121"/>
    </row>
    <row r="57" spans="1:22">
      <c r="A57" s="12"/>
      <c r="B57" s="12"/>
      <c r="C57" s="12"/>
      <c r="D57" s="12"/>
      <c r="E57" s="12"/>
      <c r="F57" s="10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2">
      <c r="A58" s="12"/>
      <c r="B58" s="2"/>
      <c r="C58" s="2"/>
      <c r="D58" s="2"/>
      <c r="E58" s="2"/>
      <c r="F58" s="10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2">
      <c r="A59" s="7" t="s">
        <v>51</v>
      </c>
      <c r="B59" s="11"/>
      <c r="C59" s="92"/>
      <c r="D59" s="92"/>
      <c r="E59" s="2"/>
      <c r="F59" s="104"/>
      <c r="G59" s="104"/>
      <c r="H59" s="104"/>
      <c r="I59" s="104"/>
      <c r="J59" s="2"/>
      <c r="K59" s="2"/>
      <c r="L59" s="2"/>
      <c r="M59" s="2"/>
    </row>
    <row r="60" spans="1:22">
      <c r="A60" s="12" t="s">
        <v>52</v>
      </c>
      <c r="B60" s="11"/>
      <c r="C60" s="105">
        <v>110.80386421</v>
      </c>
      <c r="E60" s="105"/>
      <c r="F60" s="105"/>
      <c r="G60" s="104"/>
      <c r="H60" s="104"/>
      <c r="I60" s="104"/>
      <c r="J60" s="2"/>
      <c r="K60" s="2"/>
      <c r="L60" s="2"/>
      <c r="M60" s="2"/>
      <c r="O60" s="106"/>
    </row>
    <row r="61" spans="1:22">
      <c r="A61" s="8" t="s">
        <v>53</v>
      </c>
      <c r="B61" s="12"/>
      <c r="C61" s="107">
        <v>111.95200647</v>
      </c>
      <c r="E61" s="107"/>
      <c r="F61" s="107"/>
      <c r="G61" s="104"/>
      <c r="H61" s="104"/>
      <c r="I61" s="104"/>
      <c r="J61" s="2"/>
      <c r="K61" s="2"/>
      <c r="L61" s="2"/>
      <c r="M61" s="2"/>
      <c r="O61" s="106"/>
    </row>
    <row r="62" spans="1:22">
      <c r="A62" s="8" t="s">
        <v>54</v>
      </c>
      <c r="B62" s="12"/>
      <c r="C62" s="92">
        <f>+[1]DEVENGADO!V310/1000000</f>
        <v>981.98180517000003</v>
      </c>
      <c r="D62" s="8"/>
      <c r="E62" s="2"/>
      <c r="F62" s="104"/>
      <c r="G62" s="104"/>
      <c r="H62" s="104"/>
      <c r="I62" s="104"/>
      <c r="J62" s="2"/>
      <c r="K62" s="2"/>
      <c r="L62" s="2"/>
      <c r="M62" s="2"/>
      <c r="O62" s="106"/>
    </row>
    <row r="63" spans="1:22">
      <c r="A63" s="8" t="s">
        <v>55</v>
      </c>
      <c r="B63" s="12"/>
      <c r="C63" s="92">
        <f>+([1]DEVENGADO!V313+[1]DEVENGADO!V312+[1]DEVENGADO!V311+[1]DEVENGADO!V319)/1000000</f>
        <v>142.88360483000008</v>
      </c>
      <c r="D63" s="8"/>
      <c r="E63" s="2"/>
      <c r="F63" s="104"/>
      <c r="G63" s="104"/>
      <c r="H63" s="104"/>
      <c r="I63" s="104"/>
      <c r="J63" s="2"/>
      <c r="K63" s="2"/>
      <c r="L63" s="2"/>
      <c r="M63" s="2"/>
      <c r="O63" s="106"/>
    </row>
    <row r="64" spans="1:22">
      <c r="A64" s="8" t="s">
        <v>56</v>
      </c>
      <c r="B64" s="12"/>
      <c r="C64" s="92">
        <f>+[1]DEVENGADO!V314/1000000</f>
        <v>1049.8687473299999</v>
      </c>
      <c r="D64" s="8"/>
      <c r="E64" s="2"/>
      <c r="F64" s="104"/>
      <c r="G64" s="104"/>
      <c r="H64" s="104"/>
      <c r="I64" s="104"/>
      <c r="J64" s="2"/>
      <c r="K64" s="2"/>
      <c r="L64" s="2"/>
      <c r="M64" s="2"/>
      <c r="O64" s="106"/>
    </row>
    <row r="65" spans="1:15">
      <c r="A65" s="8" t="s">
        <v>57</v>
      </c>
      <c r="B65" s="12"/>
      <c r="C65" s="92">
        <f>+([1]DEVENGADO!V315+[1]DEVENGADO!V316+[1]DEVENGADO!V317+[1]DEVENGADO!V318)/1000000</f>
        <v>84.044542719999825</v>
      </c>
      <c r="D65" s="8"/>
      <c r="E65" s="2"/>
      <c r="F65" s="104"/>
      <c r="G65" s="104"/>
      <c r="H65" s="104"/>
      <c r="I65" s="104"/>
      <c r="J65" s="2"/>
      <c r="K65" s="2"/>
      <c r="L65" s="2"/>
      <c r="M65" s="2"/>
      <c r="O65" s="106"/>
    </row>
    <row r="66" spans="1:15">
      <c r="A66" s="8"/>
      <c r="B66" s="12"/>
      <c r="C66" s="92"/>
      <c r="D66" s="8"/>
      <c r="E66" s="2"/>
      <c r="F66" s="104"/>
      <c r="G66" s="104"/>
      <c r="H66" s="104"/>
      <c r="I66" s="104"/>
      <c r="J66" s="2"/>
      <c r="K66" s="2"/>
      <c r="L66" s="2"/>
      <c r="M66" s="2"/>
    </row>
    <row r="67" spans="1:15">
      <c r="A67" s="8"/>
      <c r="B67" s="12"/>
      <c r="C67" s="92"/>
      <c r="D67" s="8"/>
      <c r="E67" s="2"/>
      <c r="F67" s="104"/>
      <c r="G67" s="104"/>
      <c r="H67" s="104"/>
      <c r="I67" s="104"/>
      <c r="J67" s="2"/>
      <c r="K67" s="2"/>
      <c r="L67" s="2"/>
      <c r="M67" s="2"/>
    </row>
    <row r="68" spans="1:15" ht="15">
      <c r="A68" s="108"/>
      <c r="B68" s="12"/>
      <c r="C68" s="92"/>
      <c r="D68" s="8"/>
      <c r="E68" s="2"/>
      <c r="F68" s="104"/>
      <c r="G68" s="104"/>
      <c r="H68" s="104"/>
      <c r="I68" s="104"/>
      <c r="J68" s="2"/>
      <c r="K68" s="2"/>
      <c r="L68" s="2"/>
      <c r="M68" s="2"/>
    </row>
    <row r="69" spans="1:15">
      <c r="A69" s="8"/>
      <c r="B69" s="12"/>
      <c r="C69" s="92"/>
      <c r="D69" s="8"/>
      <c r="E69" s="109"/>
      <c r="F69" s="104"/>
      <c r="G69" s="2"/>
      <c r="H69" s="2"/>
      <c r="I69" s="2"/>
      <c r="J69" s="2"/>
      <c r="K69" s="2"/>
      <c r="L69" s="2"/>
      <c r="M69" s="2"/>
    </row>
    <row r="70" spans="1:15">
      <c r="A70" s="8"/>
      <c r="B70" s="12"/>
      <c r="C70" s="92"/>
      <c r="D70" s="105"/>
      <c r="E70" s="2"/>
      <c r="F70" s="110"/>
      <c r="G70" s="2"/>
      <c r="H70" s="2"/>
      <c r="I70" s="2"/>
      <c r="J70" s="2"/>
      <c r="K70" s="2"/>
      <c r="L70" s="2"/>
      <c r="M70" s="2"/>
    </row>
    <row r="71" spans="1:15">
      <c r="C71" s="92"/>
      <c r="E71" s="109"/>
      <c r="F71" s="2"/>
      <c r="G71" s="2"/>
    </row>
    <row r="72" spans="1:15">
      <c r="C72" s="92"/>
      <c r="E72" s="109"/>
      <c r="F72" s="2"/>
      <c r="G72" s="2"/>
    </row>
    <row r="73" spans="1:15">
      <c r="C73" s="92"/>
      <c r="E73" s="109"/>
      <c r="F73" s="2"/>
      <c r="G73" s="2"/>
    </row>
    <row r="74" spans="1:15">
      <c r="F74" s="112"/>
    </row>
  </sheetData>
  <mergeCells count="4">
    <mergeCell ref="H13:J14"/>
    <mergeCell ref="K13:M14"/>
    <mergeCell ref="Q13:S14"/>
    <mergeCell ref="T13:V14"/>
  </mergeCells>
  <pageMargins left="0.7" right="0.7" top="0.75" bottom="0.75" header="0.51180555555555551" footer="0.51180555555555551"/>
  <pageSetup scale="4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II Sep 2018</vt:lpstr>
      <vt:lpstr>__xlnm.Print_Area_6</vt:lpstr>
      <vt:lpstr>'Anexo II Sep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U.E.F.:</dc:creator>
  <cp:lastModifiedBy>Usuario</cp:lastModifiedBy>
  <dcterms:created xsi:type="dcterms:W3CDTF">2018-12-17T14:06:57Z</dcterms:created>
  <dcterms:modified xsi:type="dcterms:W3CDTF">2018-12-17T14:27:01Z</dcterms:modified>
</cp:coreProperties>
</file>