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74.197\UEF - Servidor\2018\Info enviada a CFRF\II Trimestre\"/>
    </mc:Choice>
  </mc:AlternateContent>
  <bookViews>
    <workbookView xWindow="0" yWindow="0" windowWidth="28800" windowHeight="12210"/>
  </bookViews>
  <sheets>
    <sheet name="1.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._IMPUESTOS_SOBRE_COMBUSTIBLES_Y_GAS_NATURAL">[3]C!$B$27:$N$27</definedName>
    <definedName name="_._IMPUESTOS_SOBRE_ENERGIA_ELECTRICA">[3]C!$B$28:$N$28</definedName>
    <definedName name="_com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ex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F">#REF!</definedName>
    <definedName name="_Fill" hidden="1">#REF!</definedName>
    <definedName name="_Key1" hidden="1">#REF!</definedName>
    <definedName name="_Order1" hidden="1">255</definedName>
    <definedName name="_Parse_In" hidden="1">#REF!</definedName>
    <definedName name="_Parse_Out" hidden="1">#REF!</definedName>
    <definedName name="_R">#REF!</definedName>
    <definedName name="_Sort" hidden="1">#REF!</definedName>
    <definedName name="A">#REF!</definedName>
    <definedName name="ACwvu.PLA1." hidden="1">'[3]COP FED'!#REF!</definedName>
    <definedName name="ACwvu.PLA2." hidden="1">'[3]COP FED'!$A$1:$N$49</definedName>
    <definedName name="_xlnm.Extract">#REF!</definedName>
    <definedName name="_xlnm.Print_Area" localSheetId="0">'1.3'!$A$1:$N$20</definedName>
    <definedName name="_xlnm.Print_Area">'[3]Fto. a partir del impuesto'!$D$7:$D$50</definedName>
    <definedName name="B">#REF!</definedName>
    <definedName name="Base_datos_IM">#REF!</definedName>
    <definedName name="_xlnm.Database">#REF!</definedName>
    <definedName name="BORRAR">#REF!</definedName>
    <definedName name="C_">#REF!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ntidad_prestada">'[4]IPV-BAPRO'!#REF!</definedName>
    <definedName name="Comisiones">#REF!</definedName>
    <definedName name="COPA">#N/A</definedName>
    <definedName name="COPARTICIPACION_FEDERAL__LEY_N__23548">[3]C!$B$13:$N$13</definedName>
    <definedName name="_xlnm.Criteria">#REF!</definedName>
    <definedName name="Criterios_IM">#REF!</definedName>
    <definedName name="D">#REF!</definedName>
    <definedName name="DDDDDDDDDDDDDDDD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iciembre">[5]Tasas!$C$7</definedName>
    <definedName name="E">#REF!</definedName>
    <definedName name="EXCEDENTE_DEL_10__SEGUN_EL_TOPE_ASIGNADO_A__BUENOS_AIRES__LEY_N__23621">[3]C!$B$18:$N$18</definedName>
    <definedName name="Extracción_IM">#REF!</definedName>
    <definedName name="Fecha_primer_pago">'[4]IPV-BAPRO'!#REF!</definedName>
    <definedName name="fff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ffff">#REF!</definedName>
    <definedName name="FONDO_COMPENSADOR_DE_DESEQUILIBRIOS_FISCALES_PROVINCIALES">[3]C!$B$15:$N$15</definedName>
    <definedName name="FONDO_EDUCATIVO__LEY_N__23906_ART._3_Y_4">[3]C!$B$16:$N$16</definedName>
    <definedName name="FONDO_ESPECIAL_DE_DESARROLLO_ELECTRICO_DEL_INTERIOR__LEYES_NROS._23966_ART._19_Y_24065">[3]C!$B$26:$N$26</definedName>
    <definedName name="FONDO_NACIONAL_DE_LA_VIVIENDA__LEY_N__23966_ART._18">[3]C!$B$25:$N$25</definedName>
    <definedName name="G">#REF!</definedName>
    <definedName name="H">#REF!</definedName>
    <definedName name="hhfhfh">#REF!</definedName>
    <definedName name="I">#REF!</definedName>
    <definedName name="IMPRIMIR">#REF!</definedName>
    <definedName name="J">#REF!</definedName>
    <definedName name="jjjjjjjj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Junio">[5]Tasas!$C$5</definedName>
    <definedName name="K">#REF!</definedName>
    <definedName name="L_">#REF!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">#REF!</definedName>
    <definedName name="marzo">[5]Tasas!$C$4</definedName>
    <definedName name="N">#REF!</definedName>
    <definedName name="O">#REF!</definedName>
    <definedName name="OBRAS_DE_INFRAESTRUCTURA__LEY_N__23966_ART._19">[3]C!$B$23:$N$23</definedName>
    <definedName name="OBRAS_DE_INFRAESTRUCTURA_BASICA_SOCIAL_Y_NECESIDADES_BASICAS_INSATISFECHAS__LEY_N__23621">[3]C!$B$17:$N$17</definedName>
    <definedName name="ORGANISMOS_DE_VIALIDAD__LEY_N__23966_ART._19">[3]C!$B$24:$N$24</definedName>
    <definedName name="P">#REF!</definedName>
    <definedName name="pagos_por_año">'[4]IPV-BAPRO'!#REF!</definedName>
    <definedName name="Plazo_en_años">'[4]IPV-BAPRO'!#REF!</definedName>
    <definedName name="prueba">#REF!</definedName>
    <definedName name="Q">#REF!</definedName>
    <definedName name="reunion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Rwvu.PLA2." hidden="1">'[3]COP FED'!#REF!</definedName>
    <definedName name="S">#REF!</definedName>
    <definedName name="SEGURIDAD_SOCIAL___BS._PERS._NO_INCORP._AL_PROCESO_ECONOMICO__LEY_N__23966__ART._30">[3]C!$B$22:$N$22</definedName>
    <definedName name="SEGURIDAD_SOCIAL___IVA__LEY_N__23966_ART._5_PTO._2">[3]C!$B$21:$N$21</definedName>
    <definedName name="setiembre">[5]Tasas!$C$6</definedName>
    <definedName name="SI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SUMA_FIJA_FINANCIADA_CON__LA_COPARTICIPACION_FEDERAL_DE_NACION__LEY_N__23621_ART._1">[3]C!$B$19:$N$19</definedName>
    <definedName name="Swvu.PLA1." hidden="1">'[3]COP FED'!#REF!</definedName>
    <definedName name="Swvu.PLA2." hidden="1">'[3]COP FED'!$A$1:$N$49</definedName>
    <definedName name="T">#REF!</definedName>
    <definedName name="tasa_interes_anual">'[4]IPV-BAPRO'!#REF!</definedName>
    <definedName name="_xlnm.Print_Titles">'[3]Fto. a partir del impuesto'!$A$1:$A$65536</definedName>
    <definedName name="TOTAL">[3]C!$B$32:$N$32</definedName>
    <definedName name="TRANSFERENCIA_DE_SERVICIOS__LEY_N__24049_Y_COMPLEMENTARIAS">[3]C!$B$14:$N$14</definedName>
    <definedName name="ty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U">#REF!</definedName>
    <definedName name="V">#REF!</definedName>
    <definedName name="venc1">[5]Tasas!$B$4</definedName>
    <definedName name="venc2">[5]Tasas!$B$5</definedName>
    <definedName name="venc3">[5]Tasas!$B$6</definedName>
    <definedName name="venc4">[5]Tasas!$B$7</definedName>
    <definedName name="W">#REF!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X">#REF!</definedName>
    <definedName name="Y">#REF!</definedName>
    <definedName name="YY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K18" i="1"/>
  <c r="J18" i="1" s="1"/>
  <c r="I18" i="1"/>
  <c r="H18" i="1"/>
  <c r="G18" i="1"/>
  <c r="F18" i="1"/>
  <c r="E18" i="1"/>
  <c r="D18" i="1"/>
  <c r="C18" i="1"/>
  <c r="B18" i="1" s="1"/>
  <c r="M16" i="1"/>
  <c r="L16" i="1"/>
  <c r="K16" i="1"/>
  <c r="J16" i="1" s="1"/>
  <c r="I16" i="1"/>
  <c r="H16" i="1"/>
  <c r="G16" i="1"/>
  <c r="F16" i="1"/>
  <c r="E16" i="1"/>
  <c r="D16" i="1"/>
  <c r="C16" i="1" s="1"/>
  <c r="B16" i="1" s="1"/>
  <c r="M14" i="1"/>
  <c r="J14" i="1" s="1"/>
  <c r="L14" i="1"/>
  <c r="K14" i="1"/>
  <c r="I14" i="1"/>
  <c r="H14" i="1"/>
  <c r="G14" i="1"/>
  <c r="F14" i="1"/>
  <c r="E14" i="1"/>
  <c r="D14" i="1"/>
  <c r="C14" i="1" s="1"/>
  <c r="B14" i="1" s="1"/>
  <c r="N14" i="1" s="1"/>
  <c r="C29" i="1" s="1"/>
  <c r="M12" i="1"/>
  <c r="L12" i="1"/>
  <c r="K12" i="1"/>
  <c r="J12" i="1"/>
  <c r="I12" i="1"/>
  <c r="H12" i="1"/>
  <c r="G12" i="1"/>
  <c r="F12" i="1"/>
  <c r="F20" i="1" s="1"/>
  <c r="E12" i="1"/>
  <c r="D12" i="1"/>
  <c r="M10" i="1"/>
  <c r="M20" i="1" s="1"/>
  <c r="L10" i="1"/>
  <c r="L20" i="1" s="1"/>
  <c r="K10" i="1"/>
  <c r="J10" i="1" s="1"/>
  <c r="I10" i="1"/>
  <c r="I20" i="1" s="1"/>
  <c r="H10" i="1"/>
  <c r="H20" i="1" s="1"/>
  <c r="G10" i="1"/>
  <c r="G20" i="1" s="1"/>
  <c r="F10" i="1"/>
  <c r="E10" i="1"/>
  <c r="E20" i="1" s="1"/>
  <c r="D10" i="1"/>
  <c r="D20" i="1" s="1"/>
  <c r="C10" i="1"/>
  <c r="B10" i="1" s="1"/>
  <c r="N10" i="1" s="1"/>
  <c r="C27" i="1" s="1"/>
  <c r="C20" i="1" l="1"/>
  <c r="B20" i="1" s="1"/>
  <c r="N16" i="1"/>
  <c r="C30" i="1" s="1"/>
  <c r="N18" i="1"/>
  <c r="C31" i="1" s="1"/>
  <c r="C12" i="1"/>
  <c r="B12" i="1" s="1"/>
  <c r="N12" i="1" s="1"/>
  <c r="C28" i="1" s="1"/>
  <c r="C32" i="1" s="1"/>
  <c r="K20" i="1"/>
  <c r="J20" i="1" s="1"/>
  <c r="B32" i="1" l="1"/>
  <c r="B27" i="1"/>
  <c r="B29" i="1"/>
  <c r="N20" i="1"/>
  <c r="B31" i="1"/>
  <c r="B28" i="1"/>
  <c r="B30" i="1"/>
</calcChain>
</file>

<file path=xl/sharedStrings.xml><?xml version="1.0" encoding="utf-8"?>
<sst xmlns="http://schemas.openxmlformats.org/spreadsheetml/2006/main" count="34" uniqueCount="32">
  <si>
    <t>ANEXO I</t>
  </si>
  <si>
    <t>ADMINISTRACION PUBLICA NO FINANCIERA - PROVINCIA DE TIERRA DEL FUEGO, ANTARTIDA E ISLAS DEL ATLANTICO SUR</t>
  </si>
  <si>
    <t>PLANILLA 1.3</t>
  </si>
  <si>
    <t>SEGUNDO TRIMESTRE DE 2018</t>
  </si>
  <si>
    <t>DEVENGADO</t>
  </si>
  <si>
    <t>EN MILLONES DE $</t>
  </si>
  <si>
    <t>FINALIDAD / ECON. Y POR OBJETO</t>
  </si>
  <si>
    <t>GASTOS CORRIENTES</t>
  </si>
  <si>
    <t>GASTOS DE CONSUMO</t>
  </si>
  <si>
    <t>PERSONAL</t>
  </si>
  <si>
    <t>BIENES Y SERVICIOS</t>
  </si>
  <si>
    <t>OTROS GASTOS</t>
  </si>
  <si>
    <t>RENTAS DE LA PROPIED.</t>
  </si>
  <si>
    <t>PRESTAC. SEG. SOCIAL</t>
  </si>
  <si>
    <t>TRANSF. CORRIENTES</t>
  </si>
  <si>
    <t>GASTOS DE CAPITAL</t>
  </si>
  <si>
    <t>INV. REAL DIRECTA</t>
  </si>
  <si>
    <t>TRANSF. DE CAPITAL</t>
  </si>
  <si>
    <t>INVERSION FCIERA</t>
  </si>
  <si>
    <t>GASTO TOTAL</t>
  </si>
  <si>
    <t>I. ADM. GUBERNAMENTAL</t>
  </si>
  <si>
    <t>II. SERVICIOS DE SEGURIDAD</t>
  </si>
  <si>
    <t>III. SERVICIOS SOCIALES</t>
  </si>
  <si>
    <t>IV. SERVICIOS ECONÓMICOS</t>
  </si>
  <si>
    <t>V. DEUDA PÚBLICA</t>
  </si>
  <si>
    <t>TOTAL</t>
  </si>
  <si>
    <t xml:space="preserve">FINALIDAD </t>
  </si>
  <si>
    <t>Administración Gubernamental</t>
  </si>
  <si>
    <t>Servicios de Seguridad</t>
  </si>
  <si>
    <t>Servicios      Sociales</t>
  </si>
  <si>
    <t>Servicios Económicos</t>
  </si>
  <si>
    <t>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</si>
</sst>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15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u/>
      <sz val="14"/>
      <name val="Arial"/>
      <family val="2"/>
    </font>
    <font>
      <sz val="10"/>
      <name val="Arial"/>
      <family val="2"/>
    </font>
    <font>
      <sz val="9"/>
      <name val="Arial Unicode MS"/>
      <family val="2"/>
    </font>
    <font>
      <b/>
      <sz val="13"/>
      <name val="Arial"/>
      <family val="2"/>
    </font>
    <font>
      <sz val="10"/>
      <name val="Arial Unicode MS"/>
      <family val="2"/>
    </font>
    <font>
      <b/>
      <u/>
      <sz val="13"/>
      <name val="Arial"/>
      <family val="2"/>
    </font>
    <font>
      <b/>
      <sz val="9"/>
      <name val="Arial Unicode MS"/>
      <family val="2"/>
    </font>
    <font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2" fillId="0" borderId="0" xfId="2" applyFont="1" applyFill="1" applyAlignment="1">
      <alignment horizontal="left"/>
    </xf>
    <xf numFmtId="0" fontId="4" fillId="2" borderId="0" xfId="3" applyNumberFormat="1" applyFont="1" applyFill="1" applyBorder="1" applyAlignment="1" applyProtection="1"/>
    <xf numFmtId="0" fontId="5" fillId="0" borderId="0" xfId="2" applyFont="1" applyFill="1" applyAlignment="1">
      <alignment horizontal="right"/>
    </xf>
    <xf numFmtId="0" fontId="6" fillId="2" borderId="0" xfId="4" applyNumberFormat="1" applyFont="1" applyFill="1" applyBorder="1" applyAlignment="1" applyProtection="1"/>
    <xf numFmtId="0" fontId="7" fillId="0" borderId="0" xfId="2" applyFont="1" applyFill="1" applyAlignment="1">
      <alignment horizontal="left"/>
    </xf>
    <xf numFmtId="0" fontId="8" fillId="2" borderId="0" xfId="3" applyNumberFormat="1" applyFont="1" applyFill="1" applyBorder="1" applyAlignment="1" applyProtection="1"/>
    <xf numFmtId="4" fontId="9" fillId="0" borderId="0" xfId="2" applyNumberFormat="1" applyFont="1" applyFill="1" applyAlignment="1">
      <alignment horizontal="right"/>
    </xf>
    <xf numFmtId="0" fontId="5" fillId="0" borderId="0" xfId="2" applyFont="1" applyFill="1" applyAlignment="1">
      <alignment horizontal="left"/>
    </xf>
    <xf numFmtId="0" fontId="5" fillId="0" borderId="0" xfId="5" applyFont="1" applyFill="1"/>
    <xf numFmtId="0" fontId="10" fillId="0" borderId="0" xfId="2" applyFont="1" applyFill="1" applyAlignment="1">
      <alignment horizontal="left"/>
    </xf>
    <xf numFmtId="0" fontId="11" fillId="0" borderId="0" xfId="5" applyFont="1" applyFill="1"/>
    <xf numFmtId="0" fontId="12" fillId="0" borderId="0" xfId="2" quotePrefix="1" applyFont="1" applyFill="1" applyAlignment="1">
      <alignment horizontal="center"/>
    </xf>
    <xf numFmtId="0" fontId="13" fillId="3" borderId="1" xfId="3" applyNumberFormat="1" applyFont="1" applyFill="1" applyBorder="1" applyAlignment="1" applyProtection="1">
      <alignment vertical="center" wrapText="1"/>
    </xf>
    <xf numFmtId="0" fontId="13" fillId="3" borderId="1" xfId="3" applyNumberFormat="1" applyFont="1" applyFill="1" applyBorder="1" applyAlignment="1" applyProtection="1">
      <alignment horizontal="center" vertical="center" wrapText="1"/>
    </xf>
    <xf numFmtId="0" fontId="13" fillId="3" borderId="2" xfId="3" applyNumberFormat="1" applyFont="1" applyFill="1" applyBorder="1" applyAlignment="1" applyProtection="1">
      <alignment vertical="center" wrapText="1"/>
    </xf>
    <xf numFmtId="0" fontId="13" fillId="3" borderId="2" xfId="3" applyNumberFormat="1" applyFont="1" applyFill="1" applyBorder="1" applyAlignment="1" applyProtection="1">
      <alignment horizontal="center" vertical="center" wrapText="1"/>
    </xf>
    <xf numFmtId="4" fontId="13" fillId="0" borderId="2" xfId="2" applyNumberFormat="1" applyFont="1" applyFill="1" applyBorder="1" applyAlignment="1">
      <alignment vertical="center"/>
    </xf>
    <xf numFmtId="4" fontId="14" fillId="0" borderId="3" xfId="2" applyNumberFormat="1" applyFont="1" applyFill="1" applyBorder="1" applyProtection="1">
      <protection locked="0"/>
    </xf>
    <xf numFmtId="4" fontId="13" fillId="0" borderId="3" xfId="2" applyNumberFormat="1" applyFont="1" applyFill="1" applyBorder="1" applyAlignment="1">
      <alignment vertical="center"/>
    </xf>
    <xf numFmtId="3" fontId="6" fillId="2" borderId="0" xfId="4" applyNumberFormat="1" applyFont="1" applyFill="1" applyBorder="1" applyAlignment="1" applyProtection="1"/>
    <xf numFmtId="4" fontId="13" fillId="3" borderId="3" xfId="2" applyNumberFormat="1" applyFont="1" applyFill="1" applyBorder="1" applyAlignment="1">
      <alignment vertical="center"/>
    </xf>
    <xf numFmtId="4" fontId="14" fillId="3" borderId="3" xfId="2" applyNumberFormat="1" applyFont="1" applyFill="1" applyBorder="1" applyProtection="1">
      <protection locked="0"/>
    </xf>
    <xf numFmtId="0" fontId="14" fillId="3" borderId="4" xfId="3" applyNumberFormat="1" applyFont="1" applyFill="1" applyBorder="1" applyAlignment="1" applyProtection="1">
      <alignment vertical="center" wrapText="1"/>
    </xf>
    <xf numFmtId="4" fontId="3" fillId="0" borderId="5" xfId="2" applyNumberFormat="1" applyFont="1" applyFill="1" applyBorder="1" applyAlignment="1">
      <alignment vertical="center"/>
    </xf>
    <xf numFmtId="9" fontId="6" fillId="2" borderId="0" xfId="1" applyFont="1" applyFill="1" applyBorder="1" applyAlignment="1" applyProtection="1">
      <alignment horizontal="center" vertical="center"/>
    </xf>
    <xf numFmtId="4" fontId="3" fillId="2" borderId="5" xfId="4" applyNumberFormat="1" applyFont="1" applyFill="1" applyBorder="1" applyAlignment="1" applyProtection="1"/>
    <xf numFmtId="4" fontId="3" fillId="3" borderId="5" xfId="2" applyNumberFormat="1" applyFont="1" applyFill="1" applyBorder="1" applyAlignment="1">
      <alignment vertical="center"/>
    </xf>
    <xf numFmtId="4" fontId="14" fillId="3" borderId="5" xfId="4" applyNumberFormat="1" applyFont="1" applyFill="1" applyBorder="1" applyAlignment="1" applyProtection="1"/>
  </cellXfs>
  <cellStyles count="6">
    <cellStyle name="Millares 3" xfId="4"/>
    <cellStyle name="Normal" xfId="0" builtinId="0"/>
    <cellStyle name="Normal 2" xfId="3"/>
    <cellStyle name="Normal_ANEXO I Monitoreo FMI (28-05-2002)" xfId="5"/>
    <cellStyle name="Normal_Planillas 1.1 y 1.2" xfId="2"/>
    <cellStyle name="Porcentaje" xfId="1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31449608621933E-2"/>
          <c:y val="0.19491907261592301"/>
          <c:w val="0.89600984832648134"/>
          <c:h val="0.6325962379702537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'1.3'!$A$27:$A$31</c:f>
              <c:strCache>
                <c:ptCount val="5"/>
                <c:pt idx="0">
                  <c:v>Administración Gubernamental</c:v>
                </c:pt>
                <c:pt idx="1">
                  <c:v>Servicios de Seguridad</c:v>
                </c:pt>
                <c:pt idx="2">
                  <c:v>Servicios      Sociales</c:v>
                </c:pt>
                <c:pt idx="3">
                  <c:v>Servicios Económicos</c:v>
                </c:pt>
                <c:pt idx="4">
                  <c:v>Deuda Pública</c:v>
                </c:pt>
              </c:strCache>
            </c:strRef>
          </c:cat>
          <c:val>
            <c:numRef>
              <c:f>'1.3'!$B$27:$B$31</c:f>
              <c:numCache>
                <c:formatCode>0%</c:formatCode>
                <c:ptCount val="5"/>
                <c:pt idx="0">
                  <c:v>0.29872402815348781</c:v>
                </c:pt>
                <c:pt idx="1">
                  <c:v>6.2295545842586598E-2</c:v>
                </c:pt>
                <c:pt idx="2">
                  <c:v>0.5665279179402517</c:v>
                </c:pt>
                <c:pt idx="3">
                  <c:v>3.8040191366172198E-2</c:v>
                </c:pt>
                <c:pt idx="4">
                  <c:v>3.4412316697501603E-2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7-4D7D-9061-F43A39D11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180416"/>
        <c:axId val="215181952"/>
      </c:barChart>
      <c:catAx>
        <c:axId val="215180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5181952"/>
        <c:crosses val="autoZero"/>
        <c:auto val="1"/>
        <c:lblAlgn val="ctr"/>
        <c:lblOffset val="100"/>
        <c:noMultiLvlLbl val="0"/>
      </c:catAx>
      <c:valAx>
        <c:axId val="2151819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21518041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25</xdr:row>
      <xdr:rowOff>76200</xdr:rowOff>
    </xdr:from>
    <xdr:to>
      <xdr:col>10</xdr:col>
      <xdr:colOff>333374</xdr:colOff>
      <xdr:row>39</xdr:row>
      <xdr:rowOff>57150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B227E42A-3443-4A6C-9874-DC19D21C2A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0.12035</cdr:x>
      <cdr:y>0.03125</cdr:y>
    </cdr:from>
    <cdr:to>
      <cdr:x>0.9292</cdr:x>
      <cdr:y>0.12153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47679" y="85726"/>
          <a:ext cx="4352927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AR" sz="1100" b="1"/>
            <a:t>Ejecución</a:t>
          </a:r>
          <a:r>
            <a:rPr lang="es-AR" sz="1100" b="1" baseline="0"/>
            <a:t> del Segundo Trimestre Acumulado 2018</a:t>
          </a:r>
        </a:p>
        <a:p xmlns:a="http://schemas.openxmlformats.org/drawingml/2006/main">
          <a:pPr algn="ctr"/>
          <a:endParaRPr lang="es-AR" sz="11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voluciones/TF18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M/TF/IP/18/TF18.1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ncfp01\direccion\DNCFP\Recursos\Proyrena\Anual\2002\Alt4_Proy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molej\documentos\Excel\DEUDA\CuadrosDeuda\Deuda%20Largo%20Plazo\Cr&#233;ditos%20Multilaterales\Archivos%20viejos_Nestor\Amortizaci&#243;npor-ite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NCFP\DEUDA\PRESTAMO\Tasas%20de%20Inter&#233;s%20%20para%20%20actualiza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4D(18)"/>
      <sheetName val="1.4D (17)"/>
      <sheetName val="1.4P"/>
      <sheetName val="1.2(18)"/>
      <sheetName val="1.2 (17)"/>
      <sheetName val="1.3"/>
      <sheetName val="Anexo II"/>
      <sheetName val="Anexo IV"/>
    </sheetNames>
    <sheetDataSet>
      <sheetData sheetId="0"/>
      <sheetData sheetId="1"/>
      <sheetData sheetId="2"/>
      <sheetData sheetId="3"/>
      <sheetData sheetId="4"/>
      <sheetData sheetId="5">
        <row r="27">
          <cell r="A27" t="str">
            <v>Administración Gubernamental</v>
          </cell>
          <cell r="B27">
            <v>0.29872402815348781</v>
          </cell>
        </row>
        <row r="28">
          <cell r="A28" t="str">
            <v>Servicios de Seguridad</v>
          </cell>
          <cell r="B28">
            <v>6.2295545842586598E-2</v>
          </cell>
        </row>
        <row r="29">
          <cell r="A29" t="str">
            <v>Servicios      Sociales</v>
          </cell>
          <cell r="B29">
            <v>0.5665279179402517</v>
          </cell>
        </row>
        <row r="30">
          <cell r="A30" t="str">
            <v>Servicios Económicos</v>
          </cell>
          <cell r="B30">
            <v>3.8040191366172198E-2</v>
          </cell>
        </row>
        <row r="31">
          <cell r="A31" t="str">
            <v>Deuda Pública</v>
          </cell>
          <cell r="B31">
            <v>3.4412316697501603E-2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NGADO"/>
    </sheetNames>
    <sheetDataSet>
      <sheetData sheetId="0">
        <row r="12">
          <cell r="G12">
            <v>0</v>
          </cell>
          <cell r="R12">
            <v>1499.8522562073474</v>
          </cell>
          <cell r="S12">
            <v>151.26225308310001</v>
          </cell>
          <cell r="U12">
            <v>0</v>
          </cell>
          <cell r="V12">
            <v>0</v>
          </cell>
          <cell r="W12">
            <v>2099.3075222600005</v>
          </cell>
          <cell r="Y12">
            <v>63.663906539999999</v>
          </cell>
          <cell r="Z12">
            <v>191.71291090000003</v>
          </cell>
          <cell r="AA12">
            <v>0</v>
          </cell>
        </row>
        <row r="22">
          <cell r="G22">
            <v>0</v>
          </cell>
          <cell r="R22">
            <v>784.05503218193292</v>
          </cell>
          <cell r="S22">
            <v>46.08508775</v>
          </cell>
          <cell r="U22">
            <v>0</v>
          </cell>
          <cell r="V22">
            <v>0</v>
          </cell>
          <cell r="W22">
            <v>0</v>
          </cell>
          <cell r="Y22">
            <v>5.224304469999999</v>
          </cell>
          <cell r="Z22">
            <v>0</v>
          </cell>
          <cell r="AA22">
            <v>0</v>
          </cell>
        </row>
        <row r="26">
          <cell r="G26">
            <v>0</v>
          </cell>
          <cell r="R26">
            <v>3547.2946617500097</v>
          </cell>
          <cell r="S26">
            <v>277.49782212960014</v>
          </cell>
          <cell r="U26">
            <v>0</v>
          </cell>
          <cell r="V26">
            <v>2269.9737007599997</v>
          </cell>
          <cell r="W26">
            <v>457.29240308999999</v>
          </cell>
          <cell r="Y26">
            <v>752.25428341419297</v>
          </cell>
          <cell r="Z26">
            <v>123.51618316999999</v>
          </cell>
          <cell r="AA26">
            <v>169.13894198000003</v>
          </cell>
        </row>
        <row r="42">
          <cell r="G42">
            <v>0</v>
          </cell>
          <cell r="R42">
            <v>317.74088614070882</v>
          </cell>
          <cell r="S42">
            <v>64.119570925000005</v>
          </cell>
          <cell r="U42">
            <v>0</v>
          </cell>
          <cell r="V42">
            <v>0</v>
          </cell>
          <cell r="W42">
            <v>5.2405963399999997</v>
          </cell>
          <cell r="Y42">
            <v>36.803077279999989</v>
          </cell>
          <cell r="Z42">
            <v>26.884455000000003</v>
          </cell>
          <cell r="AA42">
            <v>59.318872799999994</v>
          </cell>
        </row>
        <row r="53">
          <cell r="U53">
            <v>461.45875666592985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Fto_ a partir del impuesto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Fto__a_partir_del_impuesto1"/>
      <sheetName val="Fto__a_partir_del_impuesto2"/>
      <sheetName val="COP_FED1"/>
      <sheetName val="22_PCIAS1"/>
      <sheetName val="Tesoro_Nacional1"/>
      <sheetName val="Fondo_ATN1"/>
      <sheetName val="Coop__Eléct_1"/>
      <sheetName val="C_F_E_E_1"/>
      <sheetName val="Fto__a_partir_del_impuesto3"/>
      <sheetName val="[Alt4_Proy2002.x䕬䍘䱅䔮"/>
      <sheetName val="Alt4_Proy2002"/>
      <sheetName val="Fto__a_partir_del_impuesto4"/>
      <sheetName val="COP_FED2"/>
      <sheetName val="22_PCIAS2"/>
      <sheetName val="Tesoro_Nacional2"/>
      <sheetName val="Fondo_ATN2"/>
      <sheetName val="Coop__Eléct_2"/>
      <sheetName val="C_F_E_E_2"/>
      <sheetName val="Fto__a_partir_del_impuesto5"/>
      <sheetName val="[Alt4_Proy2002_x䕬䍘䱅䔮"/>
    </sheetNames>
    <sheetDataSet>
      <sheetData sheetId="0" refreshError="1">
        <row r="3">
          <cell r="A3" t="str">
            <v>PROYECCION DE RECURSOS 2001</v>
          </cell>
        </row>
        <row r="5">
          <cell r="A5" t="str">
            <v>EN MILLONES DE PESOS</v>
          </cell>
        </row>
        <row r="8">
          <cell r="A8" t="str">
            <v>IMPUESTOS</v>
          </cell>
          <cell r="D8" t="str">
            <v>MARZO</v>
          </cell>
        </row>
        <row r="11">
          <cell r="A11" t="str">
            <v>Ganancias</v>
          </cell>
          <cell r="D11">
            <v>777.7</v>
          </cell>
        </row>
        <row r="12">
          <cell r="A12" t="str">
            <v>Suma Fija</v>
          </cell>
          <cell r="D12">
            <v>48.332999999999998</v>
          </cell>
        </row>
        <row r="13">
          <cell r="A13" t="str">
            <v>Gcias. Neto</v>
          </cell>
          <cell r="D13">
            <v>729.36700000000008</v>
          </cell>
        </row>
        <row r="14">
          <cell r="A14" t="str">
            <v>Provincias 14%</v>
          </cell>
          <cell r="D14">
            <v>102.11138000000003</v>
          </cell>
        </row>
        <row r="15">
          <cell r="A15" t="str">
            <v>Fondo ATN</v>
          </cell>
          <cell r="D15">
            <v>14.587340000000001</v>
          </cell>
        </row>
        <row r="16">
          <cell r="A16" t="str">
            <v>Seg.Soc. 20%</v>
          </cell>
          <cell r="D16">
            <v>145.87340000000003</v>
          </cell>
        </row>
        <row r="17">
          <cell r="A17" t="str">
            <v>Gcias. Copart. Bruto</v>
          </cell>
          <cell r="D17">
            <v>466.79488000000003</v>
          </cell>
        </row>
        <row r="19">
          <cell r="A19" t="str">
            <v>IVA Neto de Reintegros</v>
          </cell>
          <cell r="D19">
            <v>1382.7</v>
          </cell>
        </row>
        <row r="20">
          <cell r="A20" t="str">
            <v>IVA BRUTO</v>
          </cell>
          <cell r="D20">
            <v>1409.7</v>
          </cell>
        </row>
        <row r="21">
          <cell r="A21" t="str">
            <v>REINTEGROS (-)</v>
          </cell>
          <cell r="D21">
            <v>27</v>
          </cell>
        </row>
        <row r="22">
          <cell r="A22" t="str">
            <v>Seg. Soc. 11%</v>
          </cell>
          <cell r="D22">
            <v>152.09700000000001</v>
          </cell>
        </row>
        <row r="23">
          <cell r="A23" t="str">
            <v>IVA Copart. Bruto</v>
          </cell>
          <cell r="D23">
            <v>1230.6030000000001</v>
          </cell>
        </row>
        <row r="26">
          <cell r="A26" t="str">
            <v>Resto Copart. Bruto</v>
          </cell>
          <cell r="D26">
            <v>204.96999999999997</v>
          </cell>
        </row>
        <row r="27">
          <cell r="A27" t="str">
            <v>Internos</v>
          </cell>
          <cell r="D27">
            <v>147.5</v>
          </cell>
        </row>
        <row r="28">
          <cell r="A28" t="str">
            <v>Presentación  Espontánea</v>
          </cell>
        </row>
        <row r="29">
          <cell r="A29" t="str">
            <v>Transferencia Inmuebles</v>
          </cell>
          <cell r="D29">
            <v>4</v>
          </cell>
        </row>
        <row r="30">
          <cell r="A30" t="str">
            <v>Premios de Juego (83,4%)</v>
          </cell>
          <cell r="D30">
            <v>4.17</v>
          </cell>
        </row>
        <row r="31">
          <cell r="A31" t="str">
            <v>Otros</v>
          </cell>
          <cell r="D31">
            <v>3.6</v>
          </cell>
        </row>
        <row r="32">
          <cell r="A32" t="str">
            <v>Gcia. Min. Presunta</v>
          </cell>
          <cell r="D32">
            <v>32</v>
          </cell>
        </row>
        <row r="33">
          <cell r="A33" t="str">
            <v>Intereses Pagados</v>
          </cell>
          <cell r="D33">
            <v>13.7</v>
          </cell>
        </row>
        <row r="35">
          <cell r="A35" t="str">
            <v>Total Impuestos</v>
          </cell>
          <cell r="D35">
            <v>2365.37</v>
          </cell>
        </row>
        <row r="37">
          <cell r="A37" t="str">
            <v>TOTAL COPART. BRUTO</v>
          </cell>
          <cell r="D37">
            <v>1902.36788</v>
          </cell>
        </row>
        <row r="38">
          <cell r="A38" t="str">
            <v>15% Pacto</v>
          </cell>
          <cell r="D38">
            <v>285.35518200000001</v>
          </cell>
        </row>
        <row r="39">
          <cell r="A39" t="str">
            <v>Fondo Compensador</v>
          </cell>
          <cell r="D39">
            <v>45.8</v>
          </cell>
        </row>
        <row r="40">
          <cell r="A40" t="str">
            <v>TOTAL COPART. NETO</v>
          </cell>
          <cell r="D40">
            <v>1571.212698</v>
          </cell>
        </row>
        <row r="42">
          <cell r="A42" t="str">
            <v>Leyes Especiales</v>
          </cell>
        </row>
        <row r="43">
          <cell r="A43" t="str">
            <v>Combustibles Naftas (100%)</v>
          </cell>
          <cell r="D43">
            <v>135</v>
          </cell>
        </row>
        <row r="44">
          <cell r="A44" t="str">
            <v>Activos(100%)</v>
          </cell>
        </row>
        <row r="45">
          <cell r="A45" t="str">
            <v>Energìa Elèctrica (100%)</v>
          </cell>
          <cell r="D45">
            <v>19.100000000000001</v>
          </cell>
        </row>
        <row r="46">
          <cell r="A46" t="str">
            <v>Bienes Personales</v>
          </cell>
          <cell r="D46">
            <v>12.1</v>
          </cell>
        </row>
        <row r="47">
          <cell r="A47" t="str">
            <v>Monotributo</v>
          </cell>
          <cell r="D47">
            <v>28.6</v>
          </cell>
        </row>
        <row r="48">
          <cell r="A48" t="str">
            <v>Internos Autom. Gasoleros</v>
          </cell>
        </row>
        <row r="49">
          <cell r="A49" t="str">
            <v>Adicional Cigarrillos</v>
          </cell>
          <cell r="D49">
            <v>17.5</v>
          </cell>
        </row>
        <row r="50">
          <cell r="A50" t="str">
            <v>Combustibles - Otros</v>
          </cell>
          <cell r="D50">
            <v>132.30000000000001</v>
          </cell>
        </row>
        <row r="51">
          <cell r="A51" t="str">
            <v>Premios de Juego (100%)</v>
          </cell>
        </row>
        <row r="52">
          <cell r="A52" t="str">
            <v>(*): ESTIMACION DNIAF DEL 11 DE AGOSTO DEL 2001</v>
          </cell>
        </row>
      </sheetData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13">
          <cell r="B13">
            <v>13083.3</v>
          </cell>
          <cell r="C13">
            <v>13083.3</v>
          </cell>
          <cell r="D13">
            <v>13083.3</v>
          </cell>
          <cell r="E13">
            <v>13083.3</v>
          </cell>
          <cell r="F13">
            <v>13083.3</v>
          </cell>
          <cell r="G13">
            <v>13083.3</v>
          </cell>
          <cell r="H13">
            <v>13083.3</v>
          </cell>
          <cell r="I13">
            <v>13083.3</v>
          </cell>
          <cell r="J13">
            <v>13083.3</v>
          </cell>
          <cell r="K13">
            <v>13083.3</v>
          </cell>
          <cell r="L13">
            <v>13083.3</v>
          </cell>
          <cell r="M13">
            <v>13083.699999999983</v>
          </cell>
          <cell r="N13">
            <v>157000</v>
          </cell>
        </row>
        <row r="14">
          <cell r="N14">
            <v>0</v>
          </cell>
        </row>
        <row r="15">
          <cell r="N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B25">
            <v>452.9</v>
          </cell>
          <cell r="C25">
            <v>582.29999999999995</v>
          </cell>
          <cell r="D25">
            <v>582.29999999999995</v>
          </cell>
          <cell r="E25">
            <v>582.29999999999995</v>
          </cell>
          <cell r="F25">
            <v>582.29999999999995</v>
          </cell>
          <cell r="G25">
            <v>582.29999999999995</v>
          </cell>
          <cell r="H25">
            <v>582.29999999999995</v>
          </cell>
          <cell r="I25">
            <v>625.4</v>
          </cell>
          <cell r="J25">
            <v>582.29999999999995</v>
          </cell>
          <cell r="K25">
            <v>582.29999999999995</v>
          </cell>
          <cell r="L25">
            <v>582.29999999999995</v>
          </cell>
          <cell r="M25">
            <v>668.6</v>
          </cell>
          <cell r="N25">
            <v>6987.6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2">
          <cell r="B32">
            <v>13536.199999999999</v>
          </cell>
          <cell r="C32">
            <v>13665.599999999999</v>
          </cell>
          <cell r="D32">
            <v>13665.599999999999</v>
          </cell>
          <cell r="E32">
            <v>13665.599999999999</v>
          </cell>
          <cell r="F32">
            <v>13665.599999999999</v>
          </cell>
          <cell r="G32">
            <v>13665.599999999999</v>
          </cell>
          <cell r="H32">
            <v>13665.599999999999</v>
          </cell>
          <cell r="I32">
            <v>13708.699999999999</v>
          </cell>
          <cell r="J32">
            <v>13665.599999999999</v>
          </cell>
          <cell r="K32">
            <v>13665.599999999999</v>
          </cell>
          <cell r="L32">
            <v>13665.599999999999</v>
          </cell>
          <cell r="M32">
            <v>13752.299999999983</v>
          </cell>
          <cell r="N32">
            <v>163987.6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1">
          <cell r="A1" t="str">
            <v>DIRECCION NACIONAL DE</v>
          </cell>
        </row>
      </sheetData>
      <sheetData sheetId="63">
        <row r="1">
          <cell r="A1" t="str">
            <v>DIRECCION NACIONAL DE</v>
          </cell>
        </row>
      </sheetData>
      <sheetData sheetId="64">
        <row r="1">
          <cell r="A1" t="str">
            <v>DIRECCION NACIONAL DE</v>
          </cell>
        </row>
      </sheetData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ronave-BAPRO"/>
      <sheetName val="Helicóptero-BAPRO"/>
      <sheetName val="IPV-BAPRO"/>
      <sheetName val="Astillero Rio Santiago"/>
      <sheetName val="Novación- ESEBA"/>
      <sheetName val="Vialidad-BID"/>
      <sheetName val="Corfo-BID"/>
      <sheetName val="Corfo"/>
      <sheetName val="D.Arquitectura-BID"/>
      <sheetName val="D.Hidráulica-BID"/>
      <sheetName val="AGOSBA-BID"/>
      <sheetName val="Proy.ENOHSa"/>
      <sheetName val="SPAR-BID 31-12-98"/>
      <sheetName val="SPAR-BID 31-03-99"/>
      <sheetName val="PSF-BID-BIRF"/>
      <sheetName val="PSF-BIRF-3280"/>
      <sheetName val="PSF-BID-619"/>
      <sheetName val="PSF-BIRF-3877"/>
      <sheetName val="PFM-BIRF-2920"/>
      <sheetName val="PFM-BIRF-3860"/>
      <sheetName val="PFM-BID-830 y 932"/>
      <sheetName val="PFM-conjunto"/>
      <sheetName val="PFM-BID-BIRF"/>
      <sheetName val="PFM-BID-al-31-12-97"/>
      <sheetName val="PFM-BID-al-30-6-98"/>
      <sheetName val="PFM-BID-al-30-9-98"/>
      <sheetName val="PFM-BID-al-30-11-98"/>
      <sheetName val="PFM-BID-al-31-12-98"/>
      <sheetName val="PFM-BID-al-31-03-99"/>
      <sheetName val="PFM-BID-al-30-6-99"/>
      <sheetName val="PRISE (DGE)-BID"/>
      <sheetName val="Prodymes I (DGE)-BID"/>
      <sheetName val="Prodymes III (DGE)-BID"/>
      <sheetName val="Rio Reconquista-BID"/>
      <sheetName val="Rio Reconq-BIDcalendario modifi"/>
      <sheetName val="PAREFF-BID 12-98"/>
      <sheetName val="PAREFF-BID 03-99"/>
      <sheetName val="PRESSAL-BIRF"/>
      <sheetName val="Banco Arabe Español"/>
      <sheetName val="Banco Exterior de España"/>
      <sheetName val="Ins. Centrale-MOSP"/>
      <sheetName val="ICO"/>
      <sheetName val="BOCONBA"/>
      <sheetName val="Credit Lyonnais"/>
      <sheetName val="Swift Armour-Ley 11638"/>
      <sheetName val="BHN-IPV"/>
      <sheetName val="IPV (Wilde)-BH"/>
      <sheetName val="Prov. Ministerio Prod."/>
      <sheetName val="BH-Titulización(Res 1720)"/>
      <sheetName val="Unidad Ejecutora G.B."/>
      <sheetName val="IPV_BAPRO"/>
      <sheetName val="Astillero_Rio_Santiago"/>
      <sheetName val="Novación-_ESEBA"/>
      <sheetName val="D_Arquitectura-BID"/>
      <sheetName val="D_Hidráulica-BID"/>
      <sheetName val="Proy_ENOHSa"/>
      <sheetName val="SPAR-BID_31-12-98"/>
      <sheetName val="SPAR-BID_31-03-99"/>
      <sheetName val="PFM-BID-830_y_932"/>
      <sheetName val="PRISE_(DGE)-BID"/>
      <sheetName val="Prodymes_I_(DGE)-BID"/>
      <sheetName val="Prodymes_III_(DGE)-BID"/>
      <sheetName val="Rio_Reconquista-BID"/>
      <sheetName val="Rio_Reconq-BIDcalendario_modifi"/>
      <sheetName val="PAREFF-BID_12-98"/>
      <sheetName val="PAREFF-BID_03-99"/>
      <sheetName val="Banco_Arabe_Español"/>
      <sheetName val="Banco_Exterior_de_España"/>
      <sheetName val="Ins__Centrale-MOSP"/>
      <sheetName val="Credit_Lyonnais"/>
      <sheetName val="Swift_Armour-Ley_11638"/>
      <sheetName val="IPV_(Wilde)-BH"/>
      <sheetName val="Prov__Ministerio_Prod_"/>
      <sheetName val="BH-Titulización(Res_1720)"/>
      <sheetName val="Unidad_Ejecutora_G_B_"/>
      <sheetName val="Astillero_Rio_Santiago1"/>
      <sheetName val="Novación-_ESEBA1"/>
      <sheetName val="D_Arquitectura-BID1"/>
      <sheetName val="D_Hidráulica-BID1"/>
      <sheetName val="Proy_ENOHSa1"/>
      <sheetName val="SPAR-BID_31-12-981"/>
      <sheetName val="SPAR-BID_31-03-991"/>
      <sheetName val="PFM-BID-830_y_9321"/>
      <sheetName val="PRISE_(DGE)-BID1"/>
      <sheetName val="Prodymes_I_(DGE)-BID1"/>
      <sheetName val="Prodymes_III_(DGE)-BID1"/>
      <sheetName val="Rio_Reconquista-BID1"/>
      <sheetName val="Rio_Reconq-BIDcalendario_modif1"/>
      <sheetName val="PAREFF-BID_12-981"/>
      <sheetName val="PAREFF-BID_03-991"/>
      <sheetName val="Banco_Arabe_Español1"/>
      <sheetName val="Banco_Exterior_de_España1"/>
      <sheetName val="Ins__Centrale-MOSP1"/>
      <sheetName val="Credit_Lyonnais1"/>
      <sheetName val="Swift_Armour-Ley_116381"/>
      <sheetName val="IPV_(Wilde)-BH1"/>
      <sheetName val="Prov__Ministerio_Prod_1"/>
      <sheetName val="BH-Titulización(Res_1720)1"/>
      <sheetName val="Unidad_Ejecutora_G_B_1"/>
      <sheetName val="PAREFF-Nuevo Cronog"/>
      <sheetName val="Amortizaciónpor-item"/>
      <sheetName val="#¡REF"/>
      <sheetName val="Astillero_Rio_Santiago2"/>
      <sheetName val="Novación-_ESEBA2"/>
      <sheetName val="D_Arquitectura-BID2"/>
      <sheetName val="D_Hidráulica-BID2"/>
      <sheetName val="Proy_ENOHSa2"/>
      <sheetName val="SPAR-BID_31-12-982"/>
      <sheetName val="SPAR-BID_31-03-992"/>
      <sheetName val="PFM-BID-830_y_9322"/>
      <sheetName val="PRISE_(DGE)-BID2"/>
      <sheetName val="Prodymes_I_(DGE)-BID2"/>
      <sheetName val="Prodymes_III_(DGE)-BID2"/>
      <sheetName val="Rio_Reconquista-BID2"/>
      <sheetName val="Rio_Reconq-BIDcalendario_modif2"/>
      <sheetName val="PAREFF-BID_12-982"/>
      <sheetName val="PAREFF-BID_03-992"/>
      <sheetName val="Banco_Arabe_Español2"/>
      <sheetName val="Banco_Exterior_de_España2"/>
      <sheetName val="Ins__Centrale-MOSP2"/>
      <sheetName val="Credit_Lyonnais2"/>
      <sheetName val="Swift_Armour-Ley_116382"/>
      <sheetName val="IPV_(Wilde)-BH2"/>
      <sheetName val="Prov__Ministerio_Prod_2"/>
      <sheetName val="BH-Titulización(Res_1720)2"/>
      <sheetName val="Unidad_Ejecutora_G_B_2"/>
      <sheetName val="PAREFF-Nuevo_Cronog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IPC e IPM"/>
      <sheetName val="CER y Tipo Cambio"/>
      <sheetName val="Comparativo"/>
      <sheetName val="Nueva Proyeccion"/>
      <sheetName val="Metodología"/>
      <sheetName val="CER 03 = 42%"/>
      <sheetName val="Monedas"/>
      <sheetName val="CER y TC nuevos 5-6-03"/>
      <sheetName val="BASE AL 04-06"/>
      <sheetName val="Base al 16-7-03"/>
      <sheetName val="Base al 28-7-03"/>
      <sheetName val="Base al  5-8-03"/>
      <sheetName val="Lag del CER"/>
      <sheetName val="Tasas de Interés  para  actuali"/>
      <sheetName val="F.F.D.P."/>
      <sheetName val="Buenos Aires"/>
      <sheetName val="Hoja2"/>
      <sheetName val="DIAS"/>
      <sheetName val="LIBOR"/>
      <sheetName val=""/>
      <sheetName val="Hoja1"/>
      <sheetName val="CER y Tipo Cambio 24-6"/>
      <sheetName val="#REF"/>
      <sheetName val="CER y Tipo Cambio (2)"/>
      <sheetName val="CER y Tipo Cambio (3)"/>
      <sheetName val="Tasas IFIS"/>
      <sheetName val="CER y Tipo Cambio vieja"/>
      <sheetName val="IPC_e_IPM"/>
      <sheetName val="CER_y_Tipo_Cambio"/>
      <sheetName val="Nueva_Proyeccion"/>
      <sheetName val="CER_03_=_42%"/>
      <sheetName val="CER_y_TC_nuevos_5-6-03"/>
      <sheetName val="BASE_AL_04-06"/>
      <sheetName val="Base_al_16-7-03"/>
      <sheetName val="Base_al_28-7-03"/>
      <sheetName val="Base_al__5-8-03"/>
      <sheetName val="Lag_del_CER"/>
      <sheetName val="Tasas_de_Interés__para__actuali"/>
      <sheetName val="F_F_D_P_"/>
      <sheetName val="Buenos_Aires"/>
      <sheetName val="CER_y_Tipo_Cambio_24-6"/>
      <sheetName val="CER_y_Tipo_Cambio_(2)"/>
      <sheetName val="CER_y_Tipo_Cambio_(3)"/>
      <sheetName val="Tasas_IFIS"/>
      <sheetName val="CER_y_Tipo_Cambio_vieja"/>
      <sheetName val="IPC_e_IPM1"/>
      <sheetName val="CER_y_Tipo_Cambio1"/>
      <sheetName val="Nueva_Proyeccion1"/>
      <sheetName val="CER_03_=_42%1"/>
      <sheetName val="CER_y_TC_nuevos_5-6-031"/>
      <sheetName val="BASE_AL_04-061"/>
      <sheetName val="Base_al_16-7-031"/>
      <sheetName val="Base_al_28-7-031"/>
      <sheetName val="Base_al__5-8-031"/>
      <sheetName val="Lag_del_CER1"/>
      <sheetName val="Tasas_de_Interés__para__actual1"/>
      <sheetName val="F_F_D_P_1"/>
      <sheetName val="Buenos_Aires1"/>
      <sheetName val="CER_y_Tipo_Cambio_24-61"/>
      <sheetName val="CER_y_Tipo_Cambio_(2)1"/>
      <sheetName val="CER_y_Tipo_Cambio_(3)1"/>
      <sheetName val="Tasas_IFIS1"/>
      <sheetName val="CER_y_Tipo_Cambio_vieja1"/>
      <sheetName val="CER y Tipo J171Cambio"/>
      <sheetName val="CER E95y Tipo Cambio"/>
      <sheetName val="CER E95|y Tipo Cambio"/>
    </sheetNames>
    <sheetDataSet>
      <sheetData sheetId="0" refreshError="1">
        <row r="4">
          <cell r="C4" t="str">
            <v>Tasas a modificar</v>
          </cell>
        </row>
        <row r="5">
          <cell r="C5">
            <v>37077</v>
          </cell>
        </row>
        <row r="7">
          <cell r="C7">
            <v>0.11130538461538464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tabSelected="1" zoomScale="80" zoomScaleNormal="80" workbookViewId="0">
      <selection activeCell="P26" sqref="P26"/>
    </sheetView>
  </sheetViews>
  <sheetFormatPr baseColWidth="10" defaultRowHeight="15" x14ac:dyDescent="0.3"/>
  <cols>
    <col min="1" max="1" width="33.140625" style="4" customWidth="1"/>
    <col min="2" max="2" width="16.85546875" style="4" customWidth="1"/>
    <col min="3" max="6" width="12.28515625" style="4" customWidth="1"/>
    <col min="7" max="7" width="13.7109375" style="4" customWidth="1"/>
    <col min="8" max="8" width="14" style="4" customWidth="1"/>
    <col min="9" max="9" width="16.140625" style="4" customWidth="1"/>
    <col min="10" max="13" width="12.28515625" style="4" customWidth="1"/>
    <col min="14" max="14" width="13.28515625" style="4" customWidth="1"/>
    <col min="15" max="16" width="28.5703125" style="4" bestFit="1" customWidth="1"/>
    <col min="17" max="17" width="26.7109375" style="4" customWidth="1"/>
    <col min="18" max="18" width="30.42578125" style="4" bestFit="1" customWidth="1"/>
    <col min="19" max="20" width="36.28515625" style="4" bestFit="1" customWidth="1"/>
    <col min="21" max="21" width="17.42578125" style="4" customWidth="1"/>
    <col min="22" max="22" width="14.5703125" style="4" customWidth="1"/>
    <col min="23" max="23" width="23.28515625" style="4" bestFit="1" customWidth="1"/>
    <col min="24" max="24" width="34.5703125" style="4" bestFit="1" customWidth="1"/>
    <col min="25" max="25" width="59.42578125" style="4" bestFit="1" customWidth="1"/>
    <col min="26" max="26" width="65.28515625" style="4" bestFit="1" customWidth="1"/>
    <col min="27" max="27" width="50.85546875" style="4" customWidth="1"/>
    <col min="28" max="28" width="56.7109375" style="4" bestFit="1" customWidth="1"/>
    <col min="29" max="29" width="10.140625" style="4" customWidth="1"/>
    <col min="30" max="30" width="14.5703125" style="4" customWidth="1"/>
    <col min="31" max="31" width="35" style="4" bestFit="1" customWidth="1"/>
    <col min="32" max="32" width="43.28515625" style="4" bestFit="1" customWidth="1"/>
    <col min="33" max="33" width="14.5703125" style="4" customWidth="1"/>
    <col min="34" max="34" width="49.140625" style="4" bestFit="1" customWidth="1"/>
    <col min="35" max="35" width="35.140625" style="4" customWidth="1"/>
    <col min="36" max="36" width="26.85546875" style="4" customWidth="1"/>
    <col min="37" max="37" width="26.85546875" style="4" bestFit="1" customWidth="1"/>
    <col min="38" max="38" width="27.28515625" style="4" bestFit="1" customWidth="1"/>
    <col min="39" max="39" width="21.7109375" style="4" customWidth="1"/>
    <col min="40" max="40" width="21.7109375" style="4" bestFit="1" customWidth="1"/>
    <col min="41" max="41" width="27.5703125" style="4" bestFit="1" customWidth="1"/>
    <col min="42" max="42" width="25.42578125" style="4" customWidth="1"/>
    <col min="43" max="43" width="25.42578125" style="4" bestFit="1" customWidth="1"/>
    <col min="44" max="44" width="31.28515625" style="4" bestFit="1" customWidth="1"/>
    <col min="45" max="45" width="32.140625" style="4" bestFit="1" customWidth="1"/>
    <col min="46" max="46" width="29.7109375" style="4" customWidth="1"/>
    <col min="47" max="47" width="29.7109375" style="4" bestFit="1" customWidth="1"/>
    <col min="48" max="48" width="27" style="4" customWidth="1"/>
    <col min="49" max="50" width="28.5703125" style="4" bestFit="1" customWidth="1"/>
    <col min="51" max="51" width="26.7109375" style="4" customWidth="1"/>
    <col min="52" max="52" width="35.5703125" style="4" bestFit="1" customWidth="1"/>
    <col min="53" max="53" width="24.28515625" style="4" customWidth="1"/>
    <col min="54" max="54" width="14.5703125" style="4" customWidth="1"/>
    <col min="55" max="55" width="30.140625" style="4" bestFit="1" customWidth="1"/>
    <col min="56" max="56" width="16.85546875" style="4" customWidth="1"/>
    <col min="57" max="57" width="14.5703125" style="4" customWidth="1"/>
    <col min="58" max="58" width="22.7109375" style="4" bestFit="1" customWidth="1"/>
    <col min="59" max="59" width="32.7109375" style="4" bestFit="1" customWidth="1"/>
    <col min="60" max="60" width="39.5703125" style="4" bestFit="1" customWidth="1"/>
    <col min="61" max="61" width="14.5703125" style="4" customWidth="1"/>
    <col min="62" max="62" width="14.5703125" style="4" bestFit="1" customWidth="1"/>
    <col min="63" max="63" width="45.42578125" style="4" bestFit="1" customWidth="1"/>
    <col min="64" max="64" width="28.85546875" style="4" customWidth="1"/>
    <col min="65" max="66" width="10.140625" style="4" customWidth="1"/>
    <col min="67" max="67" width="12.42578125" style="4" customWidth="1"/>
    <col min="68" max="69" width="14.5703125" style="4" bestFit="1" customWidth="1"/>
    <col min="70" max="70" width="34.7109375" style="4" bestFit="1" customWidth="1"/>
    <col min="71" max="71" width="43.28515625" style="4" bestFit="1" customWidth="1"/>
    <col min="72" max="72" width="34.5703125" style="4" customWidth="1"/>
    <col min="73" max="73" width="11.28515625" style="4" customWidth="1"/>
    <col min="74" max="74" width="14.7109375" style="4" customWidth="1"/>
    <col min="75" max="75" width="49.140625" style="4" bestFit="1" customWidth="1"/>
    <col min="76" max="76" width="35.140625" style="4" customWidth="1"/>
    <col min="77" max="77" width="41" style="4" bestFit="1" customWidth="1"/>
    <col min="78" max="78" width="33.5703125" style="4" customWidth="1"/>
    <col min="79" max="79" width="35.5703125" style="4" bestFit="1" customWidth="1"/>
    <col min="80" max="80" width="37" style="4" bestFit="1" customWidth="1"/>
    <col min="81" max="81" width="42.85546875" style="4" bestFit="1" customWidth="1"/>
    <col min="82" max="82" width="30.140625" style="4" customWidth="1"/>
    <col min="83" max="83" width="37" style="4" bestFit="1" customWidth="1"/>
    <col min="84" max="84" width="42.85546875" style="4" bestFit="1" customWidth="1"/>
    <col min="85" max="85" width="62.7109375" style="4" bestFit="1" customWidth="1"/>
    <col min="86" max="86" width="68.5703125" style="4" bestFit="1" customWidth="1"/>
    <col min="87" max="87" width="33" style="4" customWidth="1"/>
    <col min="88" max="88" width="33" style="4" bestFit="1" customWidth="1"/>
    <col min="89" max="89" width="38.85546875" style="4" bestFit="1" customWidth="1"/>
    <col min="90" max="90" width="34" style="4" customWidth="1"/>
    <col min="91" max="91" width="41.28515625" style="4" bestFit="1" customWidth="1"/>
    <col min="92" max="92" width="15.28515625" style="4" customWidth="1"/>
    <col min="93" max="97" width="15.28515625" style="4" bestFit="1" customWidth="1"/>
    <col min="98" max="16384" width="11.42578125" style="4"/>
  </cols>
  <sheetData>
    <row r="1" spans="1:15" ht="15.7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5" ht="19.5" customHeigh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2</v>
      </c>
    </row>
    <row r="3" spans="1:15" ht="15.75" customHeight="1" x14ac:dyDescent="0.3">
      <c r="A3" s="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 customHeight="1" x14ac:dyDescent="0.3">
      <c r="A4" s="9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5" customHeight="1" x14ac:dyDescent="0.3">
      <c r="A5" s="10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15" customHeight="1" x14ac:dyDescent="0.3">
      <c r="A6" s="11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ht="11.25" customHeight="1" thickBot="1" x14ac:dyDescent="0.35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5" ht="15" customHeight="1" x14ac:dyDescent="0.3">
      <c r="A8" s="13" t="s">
        <v>6</v>
      </c>
      <c r="B8" s="14" t="s">
        <v>7</v>
      </c>
      <c r="C8" s="14" t="s">
        <v>8</v>
      </c>
      <c r="D8" s="14" t="s">
        <v>9</v>
      </c>
      <c r="E8" s="14" t="s">
        <v>10</v>
      </c>
      <c r="F8" s="14" t="s">
        <v>11</v>
      </c>
      <c r="G8" s="14" t="s">
        <v>12</v>
      </c>
      <c r="H8" s="14" t="s">
        <v>13</v>
      </c>
      <c r="I8" s="14" t="s">
        <v>14</v>
      </c>
      <c r="J8" s="14" t="s">
        <v>15</v>
      </c>
      <c r="K8" s="14" t="s">
        <v>16</v>
      </c>
      <c r="L8" s="14" t="s">
        <v>17</v>
      </c>
      <c r="M8" s="14" t="s">
        <v>18</v>
      </c>
      <c r="N8" s="14" t="s">
        <v>19</v>
      </c>
    </row>
    <row r="9" spans="1:15" ht="27.75" customHeight="1" thickBot="1" x14ac:dyDescent="0.3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5" ht="16.5" customHeight="1" thickBot="1" x14ac:dyDescent="0.35">
      <c r="A10" s="17" t="s">
        <v>20</v>
      </c>
      <c r="B10" s="18">
        <f>+C10+G10+H10+I10</f>
        <v>3750.4220315504481</v>
      </c>
      <c r="C10" s="18">
        <f>+D10+E10+F10</f>
        <v>1651.1145092904474</v>
      </c>
      <c r="D10" s="18">
        <f>+[2]DEVENGADO!R12</f>
        <v>1499.8522562073474</v>
      </c>
      <c r="E10" s="18">
        <f>+[2]DEVENGADO!S12</f>
        <v>151.26225308310001</v>
      </c>
      <c r="F10" s="18">
        <f>+[2]DEVENGADO!G12</f>
        <v>0</v>
      </c>
      <c r="G10" s="18">
        <f>+[2]DEVENGADO!U12</f>
        <v>0</v>
      </c>
      <c r="H10" s="18">
        <f>+[2]DEVENGADO!V12</f>
        <v>0</v>
      </c>
      <c r="I10" s="18">
        <f>+[2]DEVENGADO!$W$12</f>
        <v>2099.3075222600005</v>
      </c>
      <c r="J10" s="18">
        <f>+K10+L10+M10</f>
        <v>255.37681744000002</v>
      </c>
      <c r="K10" s="18">
        <f>+[2]DEVENGADO!Y12</f>
        <v>63.663906539999999</v>
      </c>
      <c r="L10" s="18">
        <f>+[2]DEVENGADO!Z12</f>
        <v>191.71291090000003</v>
      </c>
      <c r="M10" s="18">
        <f>+[2]DEVENGADO!AA12</f>
        <v>0</v>
      </c>
      <c r="N10" s="18">
        <f>+B10+J10</f>
        <v>4005.7988489904483</v>
      </c>
    </row>
    <row r="11" spans="1:15" ht="8.25" customHeight="1" thickBot="1" x14ac:dyDescent="0.35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5" ht="16.5" customHeight="1" thickBot="1" x14ac:dyDescent="0.35">
      <c r="A12" s="19" t="s">
        <v>21</v>
      </c>
      <c r="B12" s="18">
        <f>+C12+G12+H12+I12</f>
        <v>830.14011993193287</v>
      </c>
      <c r="C12" s="18">
        <f>+D12+E12+F12</f>
        <v>830.14011993193287</v>
      </c>
      <c r="D12" s="18">
        <f>+[2]DEVENGADO!R22</f>
        <v>784.05503218193292</v>
      </c>
      <c r="E12" s="18">
        <f>+[2]DEVENGADO!S22</f>
        <v>46.08508775</v>
      </c>
      <c r="F12" s="18">
        <f>+[2]DEVENGADO!G22</f>
        <v>0</v>
      </c>
      <c r="G12" s="18">
        <f>+[2]DEVENGADO!U22</f>
        <v>0</v>
      </c>
      <c r="H12" s="18">
        <f>+[2]DEVENGADO!V22</f>
        <v>0</v>
      </c>
      <c r="I12" s="18">
        <f>+[2]DEVENGADO!W22</f>
        <v>0</v>
      </c>
      <c r="J12" s="18">
        <f>+K12+L12+M12</f>
        <v>5.224304469999999</v>
      </c>
      <c r="K12" s="18">
        <f>+[2]DEVENGADO!Y22</f>
        <v>5.224304469999999</v>
      </c>
      <c r="L12" s="18">
        <f>+[2]DEVENGADO!Z22</f>
        <v>0</v>
      </c>
      <c r="M12" s="18">
        <f>+[2]DEVENGADO!AA22</f>
        <v>0</v>
      </c>
      <c r="N12" s="18">
        <f>+B12+J12</f>
        <v>835.36442440193287</v>
      </c>
    </row>
    <row r="13" spans="1:15" ht="6" customHeight="1" thickBot="1" x14ac:dyDescent="0.3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5" ht="16.5" customHeight="1" thickBot="1" x14ac:dyDescent="0.35">
      <c r="A14" s="19" t="s">
        <v>22</v>
      </c>
      <c r="B14" s="18">
        <f>+C14+G14+H14+I14</f>
        <v>6552.0585877296098</v>
      </c>
      <c r="C14" s="18">
        <f>+D14+E14+F14</f>
        <v>3824.7924838796098</v>
      </c>
      <c r="D14" s="18">
        <f>+[2]DEVENGADO!R26</f>
        <v>3547.2946617500097</v>
      </c>
      <c r="E14" s="18">
        <f>+[2]DEVENGADO!S26</f>
        <v>277.49782212960014</v>
      </c>
      <c r="F14" s="18">
        <f>+[2]DEVENGADO!G26</f>
        <v>0</v>
      </c>
      <c r="G14" s="18">
        <f>+[2]DEVENGADO!U26</f>
        <v>0</v>
      </c>
      <c r="H14" s="18">
        <f>+[2]DEVENGADO!V26</f>
        <v>2269.9737007599997</v>
      </c>
      <c r="I14" s="18">
        <f>+[2]DEVENGADO!W26</f>
        <v>457.29240308999999</v>
      </c>
      <c r="J14" s="18">
        <f>+K14+L14+M14</f>
        <v>1044.909408564193</v>
      </c>
      <c r="K14" s="18">
        <f>+[2]DEVENGADO!Y26</f>
        <v>752.25428341419297</v>
      </c>
      <c r="L14" s="18">
        <f>+[2]DEVENGADO!Z26</f>
        <v>123.51618316999999</v>
      </c>
      <c r="M14" s="18">
        <f>+[2]DEVENGADO!AA26</f>
        <v>169.13894198000003</v>
      </c>
      <c r="N14" s="18">
        <f>+B14+J14</f>
        <v>7596.9679962938026</v>
      </c>
      <c r="O14" s="20"/>
    </row>
    <row r="15" spans="1:15" ht="6.75" customHeight="1" thickBot="1" x14ac:dyDescent="0.3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5" ht="16.5" customHeight="1" thickBot="1" x14ac:dyDescent="0.35">
      <c r="A16" s="19" t="s">
        <v>23</v>
      </c>
      <c r="B16" s="18">
        <f>+C16+G16+H16+I16</f>
        <v>387.10105340570885</v>
      </c>
      <c r="C16" s="18">
        <f>+D16+E16+F16</f>
        <v>381.86045706570883</v>
      </c>
      <c r="D16" s="18">
        <f>+[2]DEVENGADO!R42</f>
        <v>317.74088614070882</v>
      </c>
      <c r="E16" s="18">
        <f>+[2]DEVENGADO!S42</f>
        <v>64.119570925000005</v>
      </c>
      <c r="F16" s="18">
        <f>+[2]DEVENGADO!G42</f>
        <v>0</v>
      </c>
      <c r="G16" s="18">
        <f>+[2]DEVENGADO!U42</f>
        <v>0</v>
      </c>
      <c r="H16" s="18">
        <f>+[2]DEVENGADO!V42</f>
        <v>0</v>
      </c>
      <c r="I16" s="18">
        <f>+[2]DEVENGADO!W42</f>
        <v>5.2405963399999997</v>
      </c>
      <c r="J16" s="18">
        <f>+K16+L16+M16</f>
        <v>123.00640507999998</v>
      </c>
      <c r="K16" s="18">
        <f>+[2]DEVENGADO!Y42</f>
        <v>36.803077279999989</v>
      </c>
      <c r="L16" s="18">
        <f>+[2]DEVENGADO!Z42</f>
        <v>26.884455000000003</v>
      </c>
      <c r="M16" s="18">
        <f>+[2]DEVENGADO!AA42</f>
        <v>59.318872799999994</v>
      </c>
      <c r="N16" s="18">
        <f>+B16+J16</f>
        <v>510.10745848570883</v>
      </c>
    </row>
    <row r="17" spans="1:14" ht="8.25" customHeight="1" thickBot="1" x14ac:dyDescent="0.35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6.5" customHeight="1" thickBot="1" x14ac:dyDescent="0.35">
      <c r="A18" s="19" t="s">
        <v>24</v>
      </c>
      <c r="B18" s="18">
        <f>+C18+G18+H18+I18</f>
        <v>461.45875666592985</v>
      </c>
      <c r="C18" s="18">
        <f>+D18+E18+F18</f>
        <v>0</v>
      </c>
      <c r="D18" s="18">
        <f>+[2]DEVENGADO!R53</f>
        <v>0</v>
      </c>
      <c r="E18" s="18">
        <f>+[2]DEVENGADO!S53</f>
        <v>0</v>
      </c>
      <c r="F18" s="18">
        <f>+[2]DEVENGADO!G53</f>
        <v>0</v>
      </c>
      <c r="G18" s="18">
        <f>+[2]DEVENGADO!U53</f>
        <v>461.45875666592985</v>
      </c>
      <c r="H18" s="18">
        <f>+[2]DEVENGADO!V53</f>
        <v>0</v>
      </c>
      <c r="I18" s="18">
        <f>+[2]DEVENGADO!W53</f>
        <v>0</v>
      </c>
      <c r="J18" s="18">
        <f>+K18+L18+M18</f>
        <v>0</v>
      </c>
      <c r="K18" s="18">
        <f>+[2]DEVENGADO!Y53</f>
        <v>0</v>
      </c>
      <c r="L18" s="18">
        <f>+[2]DEVENGADO!Z53</f>
        <v>0</v>
      </c>
      <c r="M18" s="18">
        <f>+[2]DEVENGADO!AA53</f>
        <v>0</v>
      </c>
      <c r="N18" s="18">
        <f>+B18+J18</f>
        <v>461.45875666592985</v>
      </c>
    </row>
    <row r="19" spans="1:14" ht="6.75" customHeight="1" thickBot="1" x14ac:dyDescent="0.35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6.5" customHeight="1" thickBot="1" x14ac:dyDescent="0.35">
      <c r="A20" s="21" t="s">
        <v>25</v>
      </c>
      <c r="B20" s="22">
        <f>+C20+G20+H20+I20</f>
        <v>11981.18054928363</v>
      </c>
      <c r="C20" s="22">
        <f>+D20+E20+F20</f>
        <v>6687.9075701676984</v>
      </c>
      <c r="D20" s="22">
        <f>+SUM(D10:D19)</f>
        <v>6148.9428362799981</v>
      </c>
      <c r="E20" s="22">
        <f>+SUM(E10:E18)</f>
        <v>538.96473388770016</v>
      </c>
      <c r="F20" s="22">
        <f t="shared" ref="F20:M20" si="0">+SUM(F10:F19)</f>
        <v>0</v>
      </c>
      <c r="G20" s="22">
        <f>+SUM(G10:G18)</f>
        <v>461.45875666592985</v>
      </c>
      <c r="H20" s="22">
        <f t="shared" si="0"/>
        <v>2269.9737007599997</v>
      </c>
      <c r="I20" s="22">
        <f>+SUM(I10:I18)</f>
        <v>2561.8405216900005</v>
      </c>
      <c r="J20" s="22">
        <f>+K20+L20+M20</f>
        <v>1428.516935554193</v>
      </c>
      <c r="K20" s="22">
        <f>+SUM(K10:K18)</f>
        <v>857.94557170419296</v>
      </c>
      <c r="L20" s="22">
        <f>+SUM(L10:L18)</f>
        <v>342.11354907000003</v>
      </c>
      <c r="M20" s="22">
        <f t="shared" si="0"/>
        <v>228.45781478000004</v>
      </c>
      <c r="N20" s="22">
        <f>+B20+J20</f>
        <v>13409.697484837823</v>
      </c>
    </row>
    <row r="26" spans="1:14" ht="25.5" x14ac:dyDescent="0.3">
      <c r="A26" s="23" t="s">
        <v>26</v>
      </c>
      <c r="C26" s="23" t="s">
        <v>19</v>
      </c>
    </row>
    <row r="27" spans="1:14" x14ac:dyDescent="0.3">
      <c r="A27" s="24" t="s">
        <v>27</v>
      </c>
      <c r="B27" s="25">
        <f>+C27/$C$32</f>
        <v>0.29872402815348781</v>
      </c>
      <c r="C27" s="26">
        <f>+N10</f>
        <v>4005.7988489904483</v>
      </c>
    </row>
    <row r="28" spans="1:14" x14ac:dyDescent="0.3">
      <c r="A28" s="24" t="s">
        <v>28</v>
      </c>
      <c r="B28" s="25">
        <f t="shared" ref="B28:B32" si="1">+C28/$C$32</f>
        <v>6.2295545842586598E-2</v>
      </c>
      <c r="C28" s="26">
        <f>+N12</f>
        <v>835.36442440193287</v>
      </c>
    </row>
    <row r="29" spans="1:14" x14ac:dyDescent="0.3">
      <c r="A29" s="24" t="s">
        <v>29</v>
      </c>
      <c r="B29" s="25">
        <f t="shared" si="1"/>
        <v>0.5665279179402517</v>
      </c>
      <c r="C29" s="26">
        <f>+N14</f>
        <v>7596.9679962938026</v>
      </c>
    </row>
    <row r="30" spans="1:14" x14ac:dyDescent="0.3">
      <c r="A30" s="24" t="s">
        <v>30</v>
      </c>
      <c r="B30" s="25">
        <f t="shared" si="1"/>
        <v>3.8040191366172198E-2</v>
      </c>
      <c r="C30" s="26">
        <f>+N16</f>
        <v>510.10745848570883</v>
      </c>
    </row>
    <row r="31" spans="1:14" x14ac:dyDescent="0.3">
      <c r="A31" s="24" t="s">
        <v>31</v>
      </c>
      <c r="B31" s="25">
        <f t="shared" si="1"/>
        <v>3.4412316697501603E-2</v>
      </c>
      <c r="C31" s="26">
        <f>+N18</f>
        <v>461.45875666592985</v>
      </c>
    </row>
    <row r="32" spans="1:14" x14ac:dyDescent="0.3">
      <c r="A32" s="27" t="s">
        <v>25</v>
      </c>
      <c r="B32" s="25">
        <f t="shared" si="1"/>
        <v>1</v>
      </c>
      <c r="C32" s="28">
        <f>SUM(C27:C31)</f>
        <v>13409.697484837823</v>
      </c>
    </row>
    <row r="36" spans="8:8" x14ac:dyDescent="0.3">
      <c r="H36" s="20"/>
    </row>
  </sheetData>
  <mergeCells count="14">
    <mergeCell ref="M8:M9"/>
    <mergeCell ref="N8:N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</mergeCells>
  <conditionalFormatting sqref="B10:E20 G10:N20">
    <cfRule type="cellIs" dxfId="3" priority="4" stopIfTrue="1" operator="equal">
      <formula>0</formula>
    </cfRule>
  </conditionalFormatting>
  <conditionalFormatting sqref="A10:A20">
    <cfRule type="cellIs" dxfId="2" priority="3" stopIfTrue="1" operator="equal">
      <formula>0</formula>
    </cfRule>
  </conditionalFormatting>
  <conditionalFormatting sqref="F10:F20">
    <cfRule type="cellIs" dxfId="1" priority="2" stopIfTrue="1" operator="equal">
      <formula>0</formula>
    </cfRule>
  </conditionalFormatting>
  <conditionalFormatting sqref="A27:A32">
    <cfRule type="cellIs" dxfId="0" priority="1" stopIfTrue="1" operator="equal">
      <formula>0</formula>
    </cfRule>
  </conditionalFormatting>
  <pageMargins left="0.22" right="0.39370078740157483" top="0.43" bottom="0.98425196850393704" header="0" footer="0"/>
  <pageSetup paperSize="9" scale="81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</vt:lpstr>
      <vt:lpstr>'1.3'!Área_de_impresión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2018-12-17T13:54:38Z</dcterms:created>
  <dcterms:modified xsi:type="dcterms:W3CDTF">2018-12-17T13:55:25Z</dcterms:modified>
</cp:coreProperties>
</file>